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330" windowHeight="9300" activeTab="0"/>
  </bookViews>
  <sheets>
    <sheet name="ammontare_premi_comparto" sheetId="1" r:id="rId1"/>
    <sheet name="ammontare_premi_dir_med_vet" sheetId="2" r:id="rId2"/>
    <sheet name="ammont_premi_dirigenza_spta" sheetId="3" r:id="rId3"/>
  </sheets>
  <definedNames>
    <definedName name="_xlnm.Print_Area" localSheetId="0">'ammontare_premi_comparto'!$B$4:$D$41</definedName>
  </definedNames>
  <calcPr fullCalcOnLoad="1"/>
</workbook>
</file>

<file path=xl/sharedStrings.xml><?xml version="1.0" encoding="utf-8"?>
<sst xmlns="http://schemas.openxmlformats.org/spreadsheetml/2006/main" count="104" uniqueCount="90">
  <si>
    <t>Riferimenti agli artt. del testo</t>
  </si>
  <si>
    <t>Oggetto</t>
  </si>
  <si>
    <t>Dati parziali</t>
  </si>
  <si>
    <t>totali</t>
  </si>
  <si>
    <t>fondo storico iniziale</t>
  </si>
  <si>
    <t>dotazione organica del. 329/02 e del. 10/04</t>
  </si>
  <si>
    <t>risorse regionali 5.3.01 tab. B - storicizzata</t>
  </si>
  <si>
    <t>trasferimento 15% art. 39, c. 4 a, CCNL '99</t>
  </si>
  <si>
    <t>quota annua fondo storico consolidato da AOU TS (accordo dd. 13/07/2007)</t>
  </si>
  <si>
    <t>adeguamento fondo per incremento forza (delibera 528 dd.29/12/2010)</t>
  </si>
  <si>
    <t>risorse ex art. 32 CCNL '04 quota su 133,90€</t>
  </si>
  <si>
    <t>risorse ex art. 6 CCNL biennio 2004/2005 dd. 05.06.2006</t>
  </si>
  <si>
    <t>quota da AOU TS incremento ex art. 6 CCNL 2006 (accordo dd. 13/07/2007)</t>
  </si>
  <si>
    <t>totale fondo storico consolidato</t>
  </si>
  <si>
    <t>risorse regionali  incentivi lavoro notturno-festivo/turno/OTA-OSS/tutor</t>
  </si>
  <si>
    <t>risorse regionali</t>
  </si>
  <si>
    <t>trasferimenti ad altri fondi (a fondo accessorie per effetto dell'accordo dd. 12.02.2004 -a decorrere dall'esercizio 2004)</t>
  </si>
  <si>
    <t>totale trasferimenti</t>
  </si>
  <si>
    <t xml:space="preserve">Applicazione art.43 L.449/97 (Convenzioni varie) </t>
  </si>
  <si>
    <t>altri finanziamenti</t>
  </si>
  <si>
    <t>fondo art. 29</t>
  </si>
  <si>
    <t>fondo art. 31</t>
  </si>
  <si>
    <t>quota 1% m.s. su consuntivo '01 (art. 30, c.3, lett.c CCNL 04)</t>
  </si>
  <si>
    <t>quota da AOU TS 1% monte salari 2001 - ex art. 30, c.3, lett.c) CCNL 2004 (accordo dd. 13/07/2007)</t>
  </si>
  <si>
    <t>monte salari (correlato al pareggio di bilancio)</t>
  </si>
  <si>
    <t>residui fondi esercizio 2011</t>
  </si>
  <si>
    <t>Totale residui esercizio 2011</t>
  </si>
  <si>
    <t>libera professione - fondo comune 2011</t>
  </si>
  <si>
    <t>altri fondi comuni da attiv. a pagamento 2011</t>
  </si>
  <si>
    <t>totale risorse regionali 2012</t>
  </si>
  <si>
    <t>residui fondi esercizi 2009</t>
  </si>
  <si>
    <t>residui fondi esercizi 2010</t>
  </si>
  <si>
    <t>Totale residui esercizi precedenti</t>
  </si>
  <si>
    <t>residui risorse regionali 2011 inseriti nel fondo 2012 (ex punto 6 pag. 8 accordo regionale dd. 09.03.2012)</t>
  </si>
  <si>
    <t>Finanziamento "una tantum" per progetto regionale "Percorso integrato di ricerca, formazione e sensibilizzazione degli operatori sanitari per la prevenzione e il contrasto delle mutilazioni genitali femminili nelle donne e nelle bambine immigrate".</t>
  </si>
  <si>
    <t>fondo art. 30</t>
  </si>
  <si>
    <t>applicazione L.122/10 per riduzione forza</t>
  </si>
  <si>
    <t>FONDO 2012 con riduz L. 122/2010</t>
  </si>
  <si>
    <t xml:space="preserve"> FONDO 2012</t>
  </si>
  <si>
    <t>applicazione L.122/10 per riduzione vs economia di bilancio</t>
  </si>
  <si>
    <t>TABELLA FONDO COMPARTO 2012 (AMMONTARE COMPLESSIVO PREMI)</t>
  </si>
  <si>
    <t>componenti</t>
  </si>
  <si>
    <t xml:space="preserve">
esercizio 2012</t>
  </si>
  <si>
    <t>fondo storico produttività</t>
  </si>
  <si>
    <t>fondo storico prestazione individuale</t>
  </si>
  <si>
    <t>risorse aggiuntive regionali tab. B</t>
  </si>
  <si>
    <t xml:space="preserve">trasferimenti al fondo retribuzione di posizione ex art. 10, punti 1 e 2, C.I.A. '03, dal 2001 </t>
  </si>
  <si>
    <t xml:space="preserve">trasferimenti al fondo retribuzione di posizione ex art. 10, punto 4, C.I.A. '03, dal 2001 </t>
  </si>
  <si>
    <t>riduzione art. 47, c. 6 CCNL 8.6.2000</t>
  </si>
  <si>
    <t>riduzione art. 41 CCNL 03/11/2005</t>
  </si>
  <si>
    <t>incremento organico 2002 e 2003, anche per PASSAGGIO VI MEDICA</t>
  </si>
  <si>
    <t>incremento ex art. 12, c. 3 CCNL 05/07/2006</t>
  </si>
  <si>
    <t>adeguamento per effetto incremento dotazione organica (del.110/2009) dall'esercizio 2007</t>
  </si>
  <si>
    <r>
      <t>art. 11, c. 1 CCNL 06/05/2010</t>
    </r>
    <r>
      <rPr>
        <sz val="8"/>
        <rFont val="Arial"/>
        <family val="2"/>
      </rPr>
      <t xml:space="preserve">: incremento ex art. 26 c. 2, secondo alinea CCNL 17/10/2008 </t>
    </r>
  </si>
  <si>
    <r>
      <t>art. 11, c.2 CCNL 06/05/2010</t>
    </r>
    <r>
      <rPr>
        <sz val="8"/>
        <rFont val="Arial"/>
        <family val="2"/>
      </rPr>
      <t>: incremento € 145,70 per dirigente in servizio al 31/12/2007 (a decorrere dal 01/01/2009)</t>
    </r>
  </si>
  <si>
    <t>fondo storico consolidato</t>
  </si>
  <si>
    <t>risorse aggiuntive regionali 2012</t>
  </si>
  <si>
    <t>residui risorse regionali 2011 inseriti nel fondo 2012 (ex punto 4 pag. 6 accordo regionale 2012)</t>
  </si>
  <si>
    <t>altri trasferimenti ex CCNL</t>
  </si>
  <si>
    <t>residui esercizi precedenti</t>
  </si>
  <si>
    <t>retribuzione di posizione esercizio 2011</t>
  </si>
  <si>
    <t>competenze accessorie 2011</t>
  </si>
  <si>
    <t>totale residui esercizi precedenti</t>
  </si>
  <si>
    <t>quota 1% monte salari 1997 
 (art. 52, c.5, lett. b CCNL dd. 08.06.2000)</t>
  </si>
  <si>
    <t xml:space="preserve"> FONDO RISULTANTE </t>
  </si>
  <si>
    <t>più, con riparto specifico:</t>
  </si>
  <si>
    <t>quota da libera professione 2011</t>
  </si>
  <si>
    <t>TABELLA FONDO DIRIGENZA MEDICO - VETERINARIA 2012 (AMMONTARE COMPLESSIVO PREMI)</t>
  </si>
  <si>
    <t>trasferimenti al fondo retribuzione di posizione</t>
  </si>
  <si>
    <t xml:space="preserve">trasferimenti al fondo retribuzione di posizione ex art. 10, punto 3, C.I.A. '03, dal 2001 </t>
  </si>
  <si>
    <t>trasferimenti al fondo competenze accessorie (ex art. 10, c.2, punto 6, cia dd.01.12.2003), dal 2003</t>
  </si>
  <si>
    <t>riduzione art. 47, c. 6 CCNL dd. 08/06/2000</t>
  </si>
  <si>
    <t>incremento dotazione organica, ex art. 53 a regime
ex. art. 11 contratto int. az. dd. 1.12.2003</t>
  </si>
  <si>
    <t>Riduzione artt. 41-43 CCNL 03/11/2005</t>
  </si>
  <si>
    <t>Riduzione per istituzione fondo dirigenti professioni sanitarie ex artt. 41 CCNL '04 e 52 CCNL '05 (tabella 21 contratto integrativo aziendale dd. 19/12/2007 dirigenti professioni sanitarie)</t>
  </si>
  <si>
    <t xml:space="preserve">fondo storico consolidato ex tabella 21 contratto integrativo aziendale dd. 19/12/2007 dirigenti professioni sanitarie </t>
  </si>
  <si>
    <t>Incremento ex art. 11, comma 3 CCNL dd. 05/07/2006</t>
  </si>
  <si>
    <t>adeguamento fondo ex del. 112/2009</t>
  </si>
  <si>
    <r>
      <t>art. 10, c. 1 CCNL 06/05/2010</t>
    </r>
    <r>
      <rPr>
        <sz val="8"/>
        <rFont val="Arial"/>
        <family val="2"/>
      </rPr>
      <t xml:space="preserve">: incremento ex art. 27 CCNL 17/10/2008 dirigenza SPTA  </t>
    </r>
  </si>
  <si>
    <r>
      <t>art. 10, c. 1 CCNL 06/05/2010</t>
    </r>
    <r>
      <rPr>
        <sz val="8"/>
        <rFont val="Arial"/>
        <family val="2"/>
      </rPr>
      <t>: incremento ex art. 27 CCNL 17/10/2008 dirigenza professioni sanitarie</t>
    </r>
  </si>
  <si>
    <r>
      <t>art. 10, c. 2 CCNL 06/05/2010</t>
    </r>
    <r>
      <rPr>
        <sz val="8"/>
        <rFont val="Arial"/>
        <family val="2"/>
      </rPr>
      <t>: incremento € 120,90 per dirigente in servizio al 31/12/2007 (a decorrere dal 01/01/2009)</t>
    </r>
  </si>
  <si>
    <t>residui risorse aggiuntive regionali 2011 (da trasferire nel fondo 2012 ex accordo regionale 2012)</t>
  </si>
  <si>
    <t>totale risorse aggiuntive esercizio 2012</t>
  </si>
  <si>
    <t>quota 1% monte salari 1997 (art. 52, comma 5, lett. B, CCNL dd. 08.06.2000, come confermato dall’art. 51, comma 2, primo alinea CCNL dd. 03.11.2005)</t>
  </si>
  <si>
    <t>Residui esercizi precedenti</t>
  </si>
  <si>
    <t>residui fondo di posizione, esercizio 2011</t>
  </si>
  <si>
    <t>residui fondo accessorie - esercizio 2011</t>
  </si>
  <si>
    <t xml:space="preserve">Totale residui </t>
  </si>
  <si>
    <t>quota derivante da attività libero professionale 2011 e sperimentazione (ex del.893/99)</t>
  </si>
  <si>
    <t>TABELLA FONDO DIRIGENZA SANITARIA, PROFESSIONALE, TECNICA ED AMMINISTRATIVA 2012 (AMMONTARE COMPLESSIVO PREMI)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</si>
</sst>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[$€]\ * #,##0.00_-;\-[$€]\ * #,##0.00_-;_-[$€]\ * &quot;-&quot;??_-;_-@_-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.00_-;\-&quot;L.&quot;\ * #,##0.00_-;_-&quot;L.&quot;\ * &quot;-&quot;??_-;_-@_-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IR£&quot;#,##0;\-&quot;IR£&quot;#,##0"/>
    <numFmt numFmtId="180" formatCode="&quot;IR£&quot;#,##0;[Red]\-&quot;IR£&quot;#,##0"/>
    <numFmt numFmtId="181" formatCode="&quot;IR£&quot;#,##0.00;\-&quot;IR£&quot;#,##0.00"/>
    <numFmt numFmtId="182" formatCode="&quot;IR£&quot;#,##0.00;[Red]\-&quot;IR£&quot;#,##0.00"/>
    <numFmt numFmtId="183" formatCode="_-&quot;IR£&quot;* #,##0_-;\-&quot;IR£&quot;* #,##0_-;_-&quot;IR£&quot;* &quot;-&quot;_-;_-@_-"/>
    <numFmt numFmtId="184" formatCode="_-&quot;IR£&quot;* #,##0.00_-;\-&quot;IR£&quot;* #,##0.00_-;_-&quot;IR£&quot;* &quot;-&quot;??_-;_-@_-"/>
    <numFmt numFmtId="185" formatCode="#,##0.00_ ;\-#,##0.00\ "/>
    <numFmt numFmtId="186" formatCode="_-* #,##0.0_-;\-* #,##0.0_-;_-* &quot;-&quot;??_-;_-@_-"/>
    <numFmt numFmtId="187" formatCode="_-* #,##0_-;\-* #,##0_-;_-* &quot;-&quot;??_-;_-@_-"/>
    <numFmt numFmtId="188" formatCode="_-* #,##0.00_-;\-* #,##0.00_-;_-* &quot;-&quot;_-;_-@_-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4" fontId="1" fillId="0" borderId="1" xfId="18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1" xfId="18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0" fillId="0" borderId="0" xfId="18" applyNumberFormat="1" applyFont="1" applyFill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4" fontId="5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1" xfId="18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 wrapText="1"/>
    </xf>
    <xf numFmtId="4" fontId="4" fillId="0" borderId="0" xfId="18" applyNumberFormat="1" applyFont="1" applyFill="1" applyAlignment="1">
      <alignment vertical="center"/>
    </xf>
    <xf numFmtId="4" fontId="1" fillId="0" borderId="2" xfId="1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3" fontId="4" fillId="0" borderId="0" xfId="18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43" fontId="0" fillId="0" borderId="0" xfId="18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1" fillId="0" borderId="15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1" fillId="0" borderId="15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 wrapText="1"/>
    </xf>
    <xf numFmtId="4" fontId="0" fillId="0" borderId="14" xfId="0" applyNumberFormat="1" applyBorder="1" applyAlignment="1">
      <alignment vertical="center"/>
    </xf>
    <xf numFmtId="43" fontId="4" fillId="0" borderId="14" xfId="18" applyFont="1" applyBorder="1" applyAlignment="1">
      <alignment vertical="center"/>
    </xf>
    <xf numFmtId="0" fontId="5" fillId="0" borderId="19" xfId="0" applyFont="1" applyFill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43" fontId="0" fillId="0" borderId="1" xfId="18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85" fontId="4" fillId="0" borderId="1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right" vertical="center" wrapText="1"/>
    </xf>
    <xf numFmtId="43" fontId="4" fillId="0" borderId="1" xfId="18" applyFont="1" applyBorder="1" applyAlignment="1">
      <alignment horizontal="right"/>
    </xf>
    <xf numFmtId="43" fontId="4" fillId="0" borderId="1" xfId="18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43" fontId="0" fillId="0" borderId="1" xfId="18" applyFont="1" applyBorder="1" applyAlignment="1">
      <alignment vertical="center" wrapText="1"/>
    </xf>
    <xf numFmtId="4" fontId="0" fillId="0" borderId="1" xfId="18" applyNumberFormat="1" applyFont="1" applyBorder="1" applyAlignment="1">
      <alignment vertical="center" wrapText="1"/>
    </xf>
    <xf numFmtId="4" fontId="0" fillId="0" borderId="1" xfId="18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0" fillId="0" borderId="1" xfId="19" applyNumberFormat="1" applyFont="1" applyBorder="1" applyAlignment="1">
      <alignment vertical="center"/>
    </xf>
    <xf numFmtId="4" fontId="4" fillId="0" borderId="1" xfId="19" applyNumberFormat="1" applyFont="1" applyBorder="1" applyAlignment="1">
      <alignment vertical="center"/>
    </xf>
    <xf numFmtId="4" fontId="4" fillId="0" borderId="1" xfId="18" applyNumberFormat="1" applyFont="1" applyFill="1" applyBorder="1" applyAlignment="1">
      <alignment vertical="center" wrapText="1"/>
    </xf>
    <xf numFmtId="188" fontId="0" fillId="0" borderId="1" xfId="0" applyNumberFormat="1" applyFont="1" applyBorder="1" applyAlignment="1">
      <alignment vertical="center" wrapText="1"/>
    </xf>
    <xf numFmtId="43" fontId="0" fillId="0" borderId="1" xfId="18" applyFont="1" applyFill="1" applyBorder="1" applyAlignment="1">
      <alignment vertical="center"/>
    </xf>
    <xf numFmtId="43" fontId="0" fillId="0" borderId="1" xfId="18" applyFill="1" applyBorder="1" applyAlignment="1">
      <alignment vertical="center"/>
    </xf>
    <xf numFmtId="43" fontId="4" fillId="0" borderId="1" xfId="18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 wrapText="1"/>
    </xf>
    <xf numFmtId="188" fontId="4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43" fontId="0" fillId="0" borderId="1" xfId="18" applyBorder="1" applyAlignment="1">
      <alignment/>
    </xf>
    <xf numFmtId="43" fontId="0" fillId="0" borderId="1" xfId="18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43" fontId="4" fillId="0" borderId="0" xfId="18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Comparto - Costituzione Monte salari 200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B1">
      <selection activeCell="F10" sqref="F10"/>
    </sheetView>
  </sheetViews>
  <sheetFormatPr defaultColWidth="9.140625" defaultRowHeight="12.75"/>
  <cols>
    <col min="1" max="1" width="17.00390625" style="1" hidden="1" customWidth="1"/>
    <col min="2" max="2" width="61.7109375" style="1" customWidth="1"/>
    <col min="3" max="4" width="19.140625" style="1" customWidth="1"/>
    <col min="5" max="5" width="39.140625" style="1" bestFit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16384" width="9.140625" style="1" customWidth="1"/>
  </cols>
  <sheetData>
    <row r="1" spans="2:4" ht="26.25" customHeight="1" thickBot="1">
      <c r="B1" s="150" t="s">
        <v>40</v>
      </c>
      <c r="C1" s="151"/>
      <c r="D1" s="152"/>
    </row>
    <row r="2" ht="12.75" customHeight="1" hidden="1"/>
    <row r="3" ht="17.25" customHeight="1" thickBot="1"/>
    <row r="4" spans="1:4" ht="21" customHeight="1">
      <c r="A4" s="44" t="s">
        <v>0</v>
      </c>
      <c r="B4" s="51" t="s">
        <v>1</v>
      </c>
      <c r="C4" s="52" t="s">
        <v>2</v>
      </c>
      <c r="D4" s="53" t="s">
        <v>3</v>
      </c>
    </row>
    <row r="5" spans="2:4" ht="6" customHeight="1">
      <c r="B5" s="54"/>
      <c r="C5" s="7"/>
      <c r="D5" s="55"/>
    </row>
    <row r="6" spans="1:4" ht="23.25" customHeight="1">
      <c r="A6" s="45"/>
      <c r="B6" s="56" t="s">
        <v>4</v>
      </c>
      <c r="C6" s="2">
        <v>322919.79</v>
      </c>
      <c r="D6" s="57"/>
    </row>
    <row r="7" spans="1:5" ht="23.25" customHeight="1">
      <c r="A7" s="46"/>
      <c r="B7" s="58" t="s">
        <v>5</v>
      </c>
      <c r="C7" s="2">
        <v>58415.56972591362</v>
      </c>
      <c r="D7" s="59"/>
      <c r="E7" s="3"/>
    </row>
    <row r="8" spans="1:4" ht="22.5" customHeight="1">
      <c r="A8" s="47"/>
      <c r="B8" s="58" t="s">
        <v>6</v>
      </c>
      <c r="C8" s="2">
        <v>92948.82</v>
      </c>
      <c r="D8" s="59"/>
    </row>
    <row r="9" spans="1:5" ht="23.25" customHeight="1">
      <c r="A9" s="46"/>
      <c r="B9" s="60" t="s">
        <v>7</v>
      </c>
      <c r="C9" s="5">
        <v>-48437.98</v>
      </c>
      <c r="D9" s="61"/>
      <c r="E9" s="6"/>
    </row>
    <row r="10" spans="1:5" ht="23.25" customHeight="1">
      <c r="A10" s="7"/>
      <c r="B10" s="62" t="s">
        <v>8</v>
      </c>
      <c r="C10" s="5">
        <v>33308.93</v>
      </c>
      <c r="D10" s="63"/>
      <c r="E10" s="6"/>
    </row>
    <row r="11" spans="2:9" ht="20.25" customHeight="1">
      <c r="B11" s="62" t="s">
        <v>9</v>
      </c>
      <c r="C11" s="5">
        <v>31234.46</v>
      </c>
      <c r="D11" s="63"/>
      <c r="E11" s="9"/>
      <c r="F11" s="10"/>
      <c r="G11" s="10"/>
      <c r="H11" s="10"/>
      <c r="I11" s="10"/>
    </row>
    <row r="12" spans="1:5" s="10" customFormat="1" ht="23.25" customHeight="1">
      <c r="A12" s="48"/>
      <c r="B12" s="64" t="s">
        <v>10</v>
      </c>
      <c r="C12" s="11">
        <v>22000</v>
      </c>
      <c r="D12" s="65"/>
      <c r="E12" s="12"/>
    </row>
    <row r="13" spans="1:4" s="13" customFormat="1" ht="23.25" customHeight="1">
      <c r="A13" s="49"/>
      <c r="B13" s="64" t="s">
        <v>11</v>
      </c>
      <c r="C13" s="11">
        <v>67000</v>
      </c>
      <c r="D13" s="65"/>
    </row>
    <row r="14" spans="1:4" s="10" customFormat="1" ht="23.25" customHeight="1">
      <c r="A14" s="50"/>
      <c r="B14" s="66" t="s">
        <v>12</v>
      </c>
      <c r="C14" s="14">
        <v>6311.63</v>
      </c>
      <c r="D14" s="67"/>
    </row>
    <row r="15" spans="2:4" ht="23.25" customHeight="1">
      <c r="B15" s="68" t="s">
        <v>13</v>
      </c>
      <c r="C15" s="15"/>
      <c r="D15" s="69">
        <f>SUM(C6:C14)</f>
        <v>585701.2197259137</v>
      </c>
    </row>
    <row r="16" spans="2:5" ht="23.25" customHeight="1">
      <c r="B16" s="66" t="s">
        <v>14</v>
      </c>
      <c r="C16" s="25">
        <v>328000</v>
      </c>
      <c r="D16" s="70"/>
      <c r="E16" s="149"/>
    </row>
    <row r="17" spans="2:5" ht="23.25" customHeight="1">
      <c r="B17" s="64" t="s">
        <v>15</v>
      </c>
      <c r="C17" s="5">
        <v>448839.64</v>
      </c>
      <c r="D17" s="71"/>
      <c r="E17" s="149"/>
    </row>
    <row r="18" spans="2:5" s="10" customFormat="1" ht="23.25" customHeight="1">
      <c r="B18" s="66" t="s">
        <v>33</v>
      </c>
      <c r="C18" s="31">
        <v>44508.05</v>
      </c>
      <c r="D18" s="71"/>
      <c r="E18" s="32"/>
    </row>
    <row r="19" spans="2:5" ht="23.25" customHeight="1">
      <c r="B19" s="72" t="s">
        <v>29</v>
      </c>
      <c r="C19" s="26"/>
      <c r="D19" s="73">
        <f>SUM(C16:C18)</f>
        <v>821347.6900000001</v>
      </c>
      <c r="E19" s="23"/>
    </row>
    <row r="20" spans="1:4" ht="23.25" customHeight="1">
      <c r="A20" s="46"/>
      <c r="B20" s="74" t="s">
        <v>16</v>
      </c>
      <c r="C20" s="16">
        <v>-25000</v>
      </c>
      <c r="D20" s="75"/>
    </row>
    <row r="21" spans="1:4" ht="23.25" customHeight="1">
      <c r="A21" s="46"/>
      <c r="B21" s="76" t="s">
        <v>17</v>
      </c>
      <c r="C21" s="16"/>
      <c r="D21" s="77">
        <f>SUM(C20)</f>
        <v>-25000</v>
      </c>
    </row>
    <row r="22" spans="1:4" s="10" customFormat="1" ht="23.25" customHeight="1">
      <c r="A22" s="48"/>
      <c r="B22" s="60" t="s">
        <v>27</v>
      </c>
      <c r="C22" s="4">
        <v>5690.81</v>
      </c>
      <c r="D22" s="61"/>
    </row>
    <row r="23" spans="1:4" s="10" customFormat="1" ht="22.5" customHeight="1">
      <c r="A23" s="48"/>
      <c r="B23" s="60" t="s">
        <v>28</v>
      </c>
      <c r="C23" s="4">
        <v>8372.91</v>
      </c>
      <c r="D23" s="61"/>
    </row>
    <row r="24" spans="1:5" s="10" customFormat="1" ht="23.25" customHeight="1">
      <c r="A24" s="48"/>
      <c r="B24" s="62" t="s">
        <v>18</v>
      </c>
      <c r="C24" s="8">
        <f>12.66+4.14+7.9</f>
        <v>24.700000000000003</v>
      </c>
      <c r="D24" s="63"/>
      <c r="E24" s="30"/>
    </row>
    <row r="25" spans="1:5" s="10" customFormat="1" ht="27" customHeight="1">
      <c r="A25" s="48"/>
      <c r="B25" s="78" t="s">
        <v>34</v>
      </c>
      <c r="C25" s="8">
        <v>6358.21</v>
      </c>
      <c r="D25" s="63"/>
      <c r="E25" s="30"/>
    </row>
    <row r="26" spans="1:9" ht="23.25" customHeight="1">
      <c r="A26" s="46"/>
      <c r="B26" s="76" t="s">
        <v>19</v>
      </c>
      <c r="C26" s="17"/>
      <c r="D26" s="79">
        <f>SUM(C22:C25)</f>
        <v>20446.63</v>
      </c>
      <c r="E26" s="18"/>
      <c r="F26" s="10"/>
      <c r="G26" s="10"/>
      <c r="H26" s="10"/>
      <c r="I26" s="10"/>
    </row>
    <row r="27" spans="1:9" ht="23.25" customHeight="1">
      <c r="A27" s="46"/>
      <c r="B27" s="62" t="s">
        <v>30</v>
      </c>
      <c r="C27" s="29">
        <v>4350.81</v>
      </c>
      <c r="D27" s="79"/>
      <c r="E27" s="18"/>
      <c r="F27" s="10"/>
      <c r="G27" s="10"/>
      <c r="H27" s="10"/>
      <c r="I27" s="10"/>
    </row>
    <row r="28" spans="1:9" ht="23.25" customHeight="1">
      <c r="A28" s="46"/>
      <c r="B28" s="62" t="s">
        <v>31</v>
      </c>
      <c r="C28" s="29">
        <f>3320.52+1003.09</f>
        <v>4323.61</v>
      </c>
      <c r="D28" s="79"/>
      <c r="E28" s="18"/>
      <c r="F28" s="10"/>
      <c r="G28" s="10"/>
      <c r="H28" s="10"/>
      <c r="I28" s="10"/>
    </row>
    <row r="29" spans="1:9" ht="23.25" customHeight="1">
      <c r="A29" s="46"/>
      <c r="B29" s="76" t="s">
        <v>32</v>
      </c>
      <c r="C29" s="17"/>
      <c r="D29" s="79">
        <f>SUM(C27:C28)</f>
        <v>8674.42</v>
      </c>
      <c r="E29" s="18"/>
      <c r="F29" s="10"/>
      <c r="G29" s="10"/>
      <c r="H29" s="10"/>
      <c r="I29" s="10"/>
    </row>
    <row r="30" spans="1:5" ht="23.25" customHeight="1">
      <c r="A30" s="45"/>
      <c r="B30" s="80" t="s">
        <v>25</v>
      </c>
      <c r="C30" s="19"/>
      <c r="D30" s="81"/>
      <c r="E30" s="10"/>
    </row>
    <row r="31" spans="1:5" s="10" customFormat="1" ht="20.25" customHeight="1">
      <c r="A31" s="48"/>
      <c r="B31" s="82" t="s">
        <v>20</v>
      </c>
      <c r="C31" s="11">
        <v>96052.39</v>
      </c>
      <c r="D31" s="83"/>
      <c r="E31" s="20"/>
    </row>
    <row r="32" spans="1:5" s="10" customFormat="1" ht="20.25" customHeight="1">
      <c r="A32" s="48"/>
      <c r="B32" s="82" t="s">
        <v>35</v>
      </c>
      <c r="C32" s="11">
        <v>119.73</v>
      </c>
      <c r="D32" s="83"/>
      <c r="E32" s="20"/>
    </row>
    <row r="33" spans="1:5" s="10" customFormat="1" ht="20.25" customHeight="1">
      <c r="A33" s="50"/>
      <c r="B33" s="82" t="s">
        <v>21</v>
      </c>
      <c r="C33" s="11">
        <v>96596.96</v>
      </c>
      <c r="D33" s="83"/>
      <c r="E33" s="20"/>
    </row>
    <row r="34" spans="1:7" ht="20.25" customHeight="1">
      <c r="A34" s="7"/>
      <c r="B34" s="84" t="s">
        <v>26</v>
      </c>
      <c r="C34" s="21"/>
      <c r="D34" s="85">
        <f>SUM(C31:C33)</f>
        <v>192769.08000000002</v>
      </c>
      <c r="E34" s="23"/>
      <c r="F34" s="10"/>
      <c r="G34" s="10"/>
    </row>
    <row r="35" spans="1:4" s="10" customFormat="1" ht="23.25" customHeight="1">
      <c r="A35" s="48"/>
      <c r="B35" s="60" t="s">
        <v>22</v>
      </c>
      <c r="C35" s="4">
        <v>180187.69273273594</v>
      </c>
      <c r="D35" s="61"/>
    </row>
    <row r="36" spans="1:5" s="10" customFormat="1" ht="23.25" customHeight="1">
      <c r="A36" s="48"/>
      <c r="B36" s="66" t="s">
        <v>23</v>
      </c>
      <c r="C36" s="14">
        <v>9828.47</v>
      </c>
      <c r="D36" s="67"/>
      <c r="E36" s="18"/>
    </row>
    <row r="37" spans="1:5" s="10" customFormat="1" ht="23.25" customHeight="1">
      <c r="A37" s="6"/>
      <c r="B37" s="76" t="s">
        <v>24</v>
      </c>
      <c r="C37" s="22"/>
      <c r="D37" s="85">
        <f>SUM(C35:C36)</f>
        <v>190016.16273273595</v>
      </c>
      <c r="E37" s="18"/>
    </row>
    <row r="38" spans="2:5" ht="30.75" customHeight="1">
      <c r="B38" s="86" t="s">
        <v>38</v>
      </c>
      <c r="C38" s="28"/>
      <c r="D38" s="87">
        <f>SUM(D6:D37)</f>
        <v>1793955.2024586496</v>
      </c>
      <c r="E38" s="23"/>
    </row>
    <row r="39" spans="2:4" ht="12.75">
      <c r="B39" s="88" t="s">
        <v>36</v>
      </c>
      <c r="C39" s="27"/>
      <c r="D39" s="89">
        <v>-484.21808988765804</v>
      </c>
    </row>
    <row r="40" spans="2:4" ht="12.75">
      <c r="B40" s="88" t="s">
        <v>39</v>
      </c>
      <c r="C40" s="27"/>
      <c r="D40" s="90">
        <f>0</f>
        <v>0</v>
      </c>
    </row>
    <row r="41" spans="2:21" ht="13.5" thickBot="1">
      <c r="B41" s="91" t="s">
        <v>37</v>
      </c>
      <c r="C41" s="92"/>
      <c r="D41" s="93">
        <f>SUM(D38:D40)</f>
        <v>1793470.984368762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ht="12.75">
      <c r="B42" s="33"/>
      <c r="C42" s="7"/>
      <c r="D42" s="3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10" customFormat="1" ht="12.75">
      <c r="B43" s="35"/>
      <c r="C43" s="6"/>
      <c r="D43" s="3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2:21" ht="12.75">
      <c r="B44" s="35"/>
      <c r="C44" s="24"/>
      <c r="D44" s="3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ht="12.75">
      <c r="B45" s="35"/>
      <c r="C45" s="7"/>
      <c r="D45" s="3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2:21" ht="12.75">
      <c r="B46" s="35"/>
      <c r="C46" s="7"/>
      <c r="D46" s="3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2:21" ht="12.75">
      <c r="B47" s="35"/>
      <c r="C47" s="7"/>
      <c r="D47" s="3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2:21" ht="12.75">
      <c r="B48" s="35"/>
      <c r="C48" s="7"/>
      <c r="D48" s="3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2:21" ht="12.75">
      <c r="B49" s="35"/>
      <c r="C49" s="7"/>
      <c r="D49" s="3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2:21" ht="12.75">
      <c r="B50" s="35"/>
      <c r="C50" s="7"/>
      <c r="D50" s="3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 ht="12.75">
      <c r="B51" s="35"/>
      <c r="C51" s="7"/>
      <c r="D51" s="3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 ht="12.75">
      <c r="B52" s="35"/>
      <c r="C52" s="7"/>
      <c r="D52" s="3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2:21" ht="12.75">
      <c r="B53" s="7"/>
      <c r="C53" s="7"/>
      <c r="D53" s="3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21" ht="12.75">
      <c r="B55" s="38"/>
      <c r="C55" s="7"/>
      <c r="D55" s="39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ht="12.75">
      <c r="B56" s="40"/>
      <c r="C56" s="7"/>
      <c r="D56" s="4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2:21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2:21" ht="12.75">
      <c r="B58" s="38"/>
      <c r="C58" s="7"/>
      <c r="D58" s="39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1" ht="12.75">
      <c r="B59" s="7"/>
      <c r="C59" s="7"/>
      <c r="D59" s="4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 ht="12.75">
      <c r="B60" s="42"/>
      <c r="C60" s="7"/>
      <c r="D60" s="7"/>
      <c r="E60" s="42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 ht="12.75">
      <c r="B61" s="40"/>
      <c r="C61" s="34"/>
      <c r="D61" s="41"/>
      <c r="E61" s="42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1" ht="12.75">
      <c r="B62" s="33"/>
      <c r="C62" s="7"/>
      <c r="D62" s="43"/>
      <c r="E62" s="42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2:21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ht="12.75">
      <c r="B64" s="7"/>
      <c r="C64" s="7"/>
      <c r="D64" s="7"/>
      <c r="E64" s="4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2:21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2:21" ht="12.75">
      <c r="B66" s="38"/>
      <c r="C66" s="7"/>
      <c r="D66" s="39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2:21" ht="12.75">
      <c r="B67" s="38"/>
      <c r="C67" s="7"/>
      <c r="D67" s="3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2:21" ht="12.75">
      <c r="B68" s="40"/>
      <c r="C68" s="34"/>
      <c r="D68" s="4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2:21" ht="12.75">
      <c r="B69" s="40"/>
      <c r="C69" s="34"/>
      <c r="D69" s="4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2:21" ht="12.75">
      <c r="B70" s="33"/>
      <c r="C70" s="7"/>
      <c r="D70" s="43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</sheetData>
  <mergeCells count="2">
    <mergeCell ref="E16:E17"/>
    <mergeCell ref="B1:D1"/>
  </mergeCells>
  <printOptions horizontalCentered="1"/>
  <pageMargins left="0.53" right="0.32" top="0.83" bottom="0.17" header="0.2" footer="0.17"/>
  <pageSetup horizontalDpi="600" verticalDpi="600" orientation="portrait" paperSize="9" scale="95" r:id="rId1"/>
  <headerFooter alignWithMargins="0">
    <oddHeader>&amp;LA.S.S. n. 1 Triestina
&amp;C&amp;9Determinazione del fondo
art. 30 CCNL 19.4.2004
- produttività collettiva, qualità delle prestazioni individuali -
ESERCIZIO 2012
&amp;R&amp;"7,Normale"&amp;5&amp;Z
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E9" sqref="E9"/>
    </sheetView>
  </sheetViews>
  <sheetFormatPr defaultColWidth="9.140625" defaultRowHeight="12.75"/>
  <cols>
    <col min="1" max="1" width="31.00390625" style="0" customWidth="1"/>
    <col min="2" max="2" width="19.421875" style="0" customWidth="1"/>
  </cols>
  <sheetData>
    <row r="1" spans="1:4" ht="42" customHeight="1" thickBot="1">
      <c r="A1" s="153" t="s">
        <v>67</v>
      </c>
      <c r="B1" s="154"/>
      <c r="C1" s="122"/>
      <c r="D1" s="122"/>
    </row>
    <row r="3" spans="1:4" ht="25.5">
      <c r="A3" s="94" t="s">
        <v>41</v>
      </c>
      <c r="B3" s="95" t="s">
        <v>42</v>
      </c>
      <c r="C3" s="96"/>
      <c r="D3" s="6"/>
    </row>
    <row r="4" spans="1:4" ht="12.75">
      <c r="A4" s="97" t="s">
        <v>43</v>
      </c>
      <c r="B4" s="98">
        <v>340103.55</v>
      </c>
      <c r="C4" s="99"/>
      <c r="D4" s="96"/>
    </row>
    <row r="5" spans="1:4" ht="12.75">
      <c r="A5" s="97" t="s">
        <v>44</v>
      </c>
      <c r="B5" s="98">
        <v>6263.18</v>
      </c>
      <c r="C5" s="99"/>
      <c r="D5" s="96"/>
    </row>
    <row r="6" spans="1:4" ht="32.25" customHeight="1">
      <c r="A6" s="97" t="s">
        <v>45</v>
      </c>
      <c r="B6" s="98">
        <v>133113.66</v>
      </c>
      <c r="C6" s="99"/>
      <c r="D6" s="96"/>
    </row>
    <row r="7" spans="1:4" ht="69.75" customHeight="1">
      <c r="A7" s="97" t="s">
        <v>46</v>
      </c>
      <c r="B7" s="98">
        <v>-293479.22</v>
      </c>
      <c r="C7" s="99"/>
      <c r="D7" s="96"/>
    </row>
    <row r="8" spans="1:4" ht="51.75" customHeight="1">
      <c r="A8" s="97" t="s">
        <v>47</v>
      </c>
      <c r="B8" s="98">
        <v>-46481.12</v>
      </c>
      <c r="C8" s="99"/>
      <c r="D8" s="1"/>
    </row>
    <row r="9" spans="1:4" ht="30.75" customHeight="1">
      <c r="A9" s="97" t="s">
        <v>48</v>
      </c>
      <c r="B9" s="98">
        <v>-15560.86</v>
      </c>
      <c r="C9" s="99"/>
      <c r="D9" s="1"/>
    </row>
    <row r="10" spans="1:4" ht="36" customHeight="1">
      <c r="A10" s="97" t="s">
        <v>49</v>
      </c>
      <c r="B10" s="100">
        <v>-131995.44</v>
      </c>
      <c r="C10" s="101"/>
      <c r="D10" s="96"/>
    </row>
    <row r="11" spans="1:4" ht="51" customHeight="1">
      <c r="A11" s="97" t="s">
        <v>50</v>
      </c>
      <c r="B11" s="98">
        <v>50120.64</v>
      </c>
      <c r="C11" s="99"/>
      <c r="D11" s="96"/>
    </row>
    <row r="12" spans="1:4" ht="22.5">
      <c r="A12" s="102" t="s">
        <v>51</v>
      </c>
      <c r="B12" s="103">
        <f>(12.72*98*13)+(18.91*8*13)</f>
        <v>18171.920000000002</v>
      </c>
      <c r="C12" s="1"/>
      <c r="D12" s="96"/>
    </row>
    <row r="13" spans="1:4" ht="42" customHeight="1">
      <c r="A13" s="102" t="s">
        <v>52</v>
      </c>
      <c r="B13" s="103">
        <f>5850.13</f>
        <v>5850.13</v>
      </c>
      <c r="C13" s="1"/>
      <c r="D13" s="96"/>
    </row>
    <row r="14" spans="1:4" ht="62.25" customHeight="1">
      <c r="A14" s="104" t="s">
        <v>53</v>
      </c>
      <c r="B14" s="103">
        <v>22722.14</v>
      </c>
      <c r="C14" s="1"/>
      <c r="D14" s="3"/>
    </row>
    <row r="15" spans="1:4" ht="33.75">
      <c r="A15" s="104" t="s">
        <v>54</v>
      </c>
      <c r="B15" s="100">
        <v>16172.7</v>
      </c>
      <c r="C15" s="1"/>
      <c r="D15" s="1"/>
    </row>
    <row r="16" spans="1:4" ht="38.25" customHeight="1">
      <c r="A16" s="105" t="s">
        <v>55</v>
      </c>
      <c r="B16" s="106">
        <f>SUM(B4:B15)</f>
        <v>105001.28000000004</v>
      </c>
      <c r="C16" s="107"/>
      <c r="D16" s="108"/>
    </row>
    <row r="17" spans="1:4" ht="12.75">
      <c r="A17" s="102" t="s">
        <v>56</v>
      </c>
      <c r="B17" s="100">
        <v>273064.68</v>
      </c>
      <c r="C17" s="10"/>
      <c r="D17" s="109"/>
    </row>
    <row r="18" spans="1:4" ht="45.75" customHeight="1">
      <c r="A18" s="102" t="s">
        <v>57</v>
      </c>
      <c r="B18" s="100">
        <v>13503.66</v>
      </c>
      <c r="C18" s="10"/>
      <c r="D18" s="109"/>
    </row>
    <row r="19" spans="1:4" ht="12.75">
      <c r="A19" s="97" t="s">
        <v>58</v>
      </c>
      <c r="B19" s="98">
        <v>0</v>
      </c>
      <c r="C19" s="10"/>
      <c r="D19" s="10"/>
    </row>
    <row r="20" spans="1:4" ht="12.75">
      <c r="A20" s="105" t="s">
        <v>59</v>
      </c>
      <c r="B20" s="100"/>
      <c r="C20" s="10"/>
      <c r="D20" s="10"/>
    </row>
    <row r="21" spans="1:4" ht="12.75">
      <c r="A21" s="110" t="s">
        <v>60</v>
      </c>
      <c r="B21" s="111">
        <v>129538.21</v>
      </c>
      <c r="C21" s="10"/>
      <c r="D21" s="10"/>
    </row>
    <row r="22" spans="1:4" ht="12.75">
      <c r="A22" s="110" t="s">
        <v>61</v>
      </c>
      <c r="B22" s="111">
        <v>15515.64</v>
      </c>
      <c r="C22" s="10"/>
      <c r="D22" s="10"/>
    </row>
    <row r="23" spans="1:4" ht="12.75">
      <c r="A23" s="105" t="s">
        <v>62</v>
      </c>
      <c r="B23" s="106">
        <f>SUM(B21:B22)</f>
        <v>145053.85</v>
      </c>
      <c r="C23" s="10"/>
      <c r="D23" s="23"/>
    </row>
    <row r="24" spans="1:4" ht="22.5">
      <c r="A24" s="102" t="s">
        <v>63</v>
      </c>
      <c r="B24" s="100">
        <v>32787.66</v>
      </c>
      <c r="C24" s="10"/>
      <c r="D24" s="23"/>
    </row>
    <row r="25" spans="1:4" ht="12.75">
      <c r="A25" s="112" t="s">
        <v>64</v>
      </c>
      <c r="B25" s="106">
        <f>B16+B17+B18+B19+B23+B24</f>
        <v>569411.13</v>
      </c>
      <c r="C25" s="10"/>
      <c r="D25" s="23"/>
    </row>
    <row r="26" spans="1:4" ht="12.75">
      <c r="A26" s="113" t="s">
        <v>65</v>
      </c>
      <c r="B26" s="3"/>
      <c r="C26" s="1"/>
      <c r="D26" s="1"/>
    </row>
    <row r="27" spans="1:4" ht="12.75">
      <c r="A27" s="102" t="s">
        <v>66</v>
      </c>
      <c r="B27" s="100">
        <v>7501.71</v>
      </c>
      <c r="C27" s="10"/>
      <c r="D27" s="101"/>
    </row>
    <row r="28" spans="1:4" ht="12.75">
      <c r="A28" s="105" t="s">
        <v>38</v>
      </c>
      <c r="B28" s="114">
        <f>SUM(B25:B27)</f>
        <v>576912.84</v>
      </c>
      <c r="C28" s="1"/>
      <c r="D28" s="1"/>
    </row>
    <row r="29" spans="1:4" ht="43.5" customHeight="1">
      <c r="A29" s="115" t="s">
        <v>36</v>
      </c>
      <c r="B29" s="116">
        <v>0</v>
      </c>
      <c r="C29" s="1"/>
      <c r="D29" s="1"/>
    </row>
    <row r="30" spans="1:4" ht="45" customHeight="1">
      <c r="A30" s="115" t="s">
        <v>39</v>
      </c>
      <c r="B30" s="117">
        <v>0</v>
      </c>
      <c r="C30" s="1"/>
      <c r="D30" s="1"/>
    </row>
    <row r="31" spans="1:4" ht="12.75">
      <c r="A31" s="105" t="s">
        <v>37</v>
      </c>
      <c r="B31" s="114">
        <f>SUM(B28:B30)</f>
        <v>576912.84</v>
      </c>
      <c r="C31" s="1"/>
      <c r="D31" s="1"/>
    </row>
    <row r="32" spans="1:4" ht="12.75">
      <c r="A32" s="118"/>
      <c r="B32" s="37"/>
      <c r="C32" s="1"/>
      <c r="D32" s="1"/>
    </row>
    <row r="33" spans="1:4" ht="12.75">
      <c r="A33" s="118"/>
      <c r="B33" s="37"/>
      <c r="C33" s="1"/>
      <c r="D33" s="1"/>
    </row>
    <row r="34" spans="1:4" ht="12.75">
      <c r="A34" s="118"/>
      <c r="B34" s="37"/>
      <c r="C34" s="1"/>
      <c r="D34" s="1"/>
    </row>
    <row r="35" spans="1:4" ht="12.75">
      <c r="A35" s="119"/>
      <c r="B35" s="120"/>
      <c r="C35" s="1"/>
      <c r="D35" s="1"/>
    </row>
    <row r="36" spans="1:4" ht="12.75">
      <c r="A36" s="119"/>
      <c r="B36" s="121"/>
      <c r="C36" s="1"/>
      <c r="D36" s="1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B1"/>
    </sheetView>
  </sheetViews>
  <sheetFormatPr defaultColWidth="9.140625" defaultRowHeight="12.75"/>
  <cols>
    <col min="1" max="1" width="35.140625" style="0" customWidth="1"/>
    <col min="2" max="2" width="29.00390625" style="0" customWidth="1"/>
  </cols>
  <sheetData>
    <row r="1" spans="1:2" ht="33.75" customHeight="1" thickBot="1">
      <c r="A1" s="153" t="s">
        <v>89</v>
      </c>
      <c r="B1" s="154"/>
    </row>
    <row r="3" spans="1:2" ht="26.25" customHeight="1">
      <c r="A3" s="94" t="s">
        <v>41</v>
      </c>
      <c r="B3" s="95" t="s">
        <v>42</v>
      </c>
    </row>
    <row r="4" spans="1:6" ht="33.75" customHeight="1">
      <c r="A4" s="97" t="s">
        <v>43</v>
      </c>
      <c r="B4" s="123">
        <v>407403.69</v>
      </c>
      <c r="F4" s="148"/>
    </row>
    <row r="5" spans="1:2" ht="36.75" customHeight="1">
      <c r="A5" s="97" t="s">
        <v>44</v>
      </c>
      <c r="B5" s="123">
        <v>4045.14</v>
      </c>
    </row>
    <row r="6" spans="1:2" ht="23.25" customHeight="1">
      <c r="A6" s="97" t="s">
        <v>68</v>
      </c>
      <c r="B6" s="124">
        <v>-147071.43</v>
      </c>
    </row>
    <row r="7" spans="1:2" ht="43.5" customHeight="1">
      <c r="A7" s="97" t="s">
        <v>69</v>
      </c>
      <c r="B7" s="124">
        <v>-10587.37</v>
      </c>
    </row>
    <row r="8" spans="1:2" ht="51.75" customHeight="1">
      <c r="A8" s="97" t="s">
        <v>70</v>
      </c>
      <c r="B8" s="124">
        <v>-4800</v>
      </c>
    </row>
    <row r="9" spans="1:2" ht="23.25" customHeight="1">
      <c r="A9" s="97" t="s">
        <v>71</v>
      </c>
      <c r="B9" s="124">
        <v>-9564.64</v>
      </c>
    </row>
    <row r="10" spans="1:2" ht="46.5" customHeight="1">
      <c r="A10" s="97" t="s">
        <v>72</v>
      </c>
      <c r="B10" s="123">
        <v>26102.1</v>
      </c>
    </row>
    <row r="11" spans="1:2" ht="39.75" customHeight="1">
      <c r="A11" s="97" t="s">
        <v>73</v>
      </c>
      <c r="B11" s="124">
        <v>-57871.36</v>
      </c>
    </row>
    <row r="12" spans="1:2" ht="68.25" customHeight="1">
      <c r="A12" s="102" t="s">
        <v>74</v>
      </c>
      <c r="B12" s="100">
        <v>-3608.6</v>
      </c>
    </row>
    <row r="13" spans="1:2" ht="58.5" customHeight="1">
      <c r="A13" s="102" t="s">
        <v>75</v>
      </c>
      <c r="B13" s="100">
        <v>3901.23</v>
      </c>
    </row>
    <row r="14" spans="1:2" ht="22.5">
      <c r="A14" s="97" t="s">
        <v>76</v>
      </c>
      <c r="B14" s="125">
        <v>13384.28</v>
      </c>
    </row>
    <row r="15" spans="1:2" ht="12.75">
      <c r="A15" s="97" t="s">
        <v>77</v>
      </c>
      <c r="B15" s="125">
        <v>22492.95</v>
      </c>
    </row>
    <row r="16" spans="1:2" ht="45" customHeight="1">
      <c r="A16" s="104" t="s">
        <v>78</v>
      </c>
      <c r="B16" s="125">
        <v>10792.73</v>
      </c>
    </row>
    <row r="17" spans="1:2" ht="39" customHeight="1">
      <c r="A17" s="104" t="s">
        <v>79</v>
      </c>
      <c r="B17" s="125">
        <v>176.93</v>
      </c>
    </row>
    <row r="18" spans="1:2" ht="63.75" customHeight="1">
      <c r="A18" s="126" t="s">
        <v>80</v>
      </c>
      <c r="B18" s="127">
        <v>7374.9</v>
      </c>
    </row>
    <row r="19" spans="1:2" ht="12.75">
      <c r="A19" s="112" t="s">
        <v>55</v>
      </c>
      <c r="B19" s="128">
        <f>SUM(B4:B18)</f>
        <v>262170.55000000005</v>
      </c>
    </row>
    <row r="20" spans="1:2" ht="12.75">
      <c r="A20" s="102" t="s">
        <v>56</v>
      </c>
      <c r="B20" s="125">
        <v>163838.8</v>
      </c>
    </row>
    <row r="21" spans="1:2" ht="63" customHeight="1">
      <c r="A21" s="102" t="s">
        <v>81</v>
      </c>
      <c r="B21" s="125">
        <v>7067.13</v>
      </c>
    </row>
    <row r="22" spans="1:2" ht="12.75">
      <c r="A22" s="105" t="s">
        <v>82</v>
      </c>
      <c r="B22" s="129">
        <f>SUM(B20:B21)</f>
        <v>170905.93</v>
      </c>
    </row>
    <row r="23" spans="1:2" ht="58.5" customHeight="1">
      <c r="A23" s="102" t="s">
        <v>83</v>
      </c>
      <c r="B23" s="130">
        <v>14885.48</v>
      </c>
    </row>
    <row r="24" spans="1:2" ht="12.75">
      <c r="A24" s="112" t="s">
        <v>84</v>
      </c>
      <c r="B24" s="130"/>
    </row>
    <row r="25" spans="1:2" ht="32.25" customHeight="1">
      <c r="A25" s="102" t="s">
        <v>85</v>
      </c>
      <c r="B25" s="131">
        <f>93490.54-10497.28</f>
        <v>82993.26</v>
      </c>
    </row>
    <row r="26" spans="1:2" ht="12.75">
      <c r="A26" s="102" t="s">
        <v>86</v>
      </c>
      <c r="B26" s="132">
        <v>25863.17</v>
      </c>
    </row>
    <row r="27" spans="1:2" ht="12.75">
      <c r="A27" s="105" t="s">
        <v>87</v>
      </c>
      <c r="B27" s="133">
        <f>SUM(B25:B26)</f>
        <v>108856.43</v>
      </c>
    </row>
    <row r="28" spans="1:2" ht="30.75" customHeight="1">
      <c r="A28" s="102" t="s">
        <v>88</v>
      </c>
      <c r="B28" s="134">
        <v>2165.75</v>
      </c>
    </row>
    <row r="29" spans="1:2" ht="12.75">
      <c r="A29" s="105" t="s">
        <v>38</v>
      </c>
      <c r="B29" s="135">
        <f>B19+B22+B23+B27+B28</f>
        <v>558984.14</v>
      </c>
    </row>
    <row r="30" spans="1:2" ht="12.75">
      <c r="A30" s="136" t="s">
        <v>36</v>
      </c>
      <c r="B30" s="137">
        <v>0</v>
      </c>
    </row>
    <row r="31" spans="1:2" ht="12.75">
      <c r="A31" s="136" t="s">
        <v>39</v>
      </c>
      <c r="B31" s="138">
        <v>0</v>
      </c>
    </row>
    <row r="32" spans="1:2" ht="12.75">
      <c r="A32" s="139" t="s">
        <v>37</v>
      </c>
      <c r="B32" s="114">
        <f>SUM(B29:B31)</f>
        <v>558984.14</v>
      </c>
    </row>
    <row r="33" spans="1:2" ht="12.75">
      <c r="A33" s="140"/>
      <c r="B33" s="141"/>
    </row>
    <row r="34" spans="1:2" ht="12.75">
      <c r="A34" s="142"/>
      <c r="B34" s="143"/>
    </row>
    <row r="35" spans="1:2" ht="12.75">
      <c r="A35" s="144"/>
      <c r="B35" s="145"/>
    </row>
    <row r="36" spans="1:2" ht="12.75">
      <c r="A36" s="146"/>
      <c r="B36" s="147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ass1</dc:creator>
  <cp:keywords/>
  <dc:description/>
  <cp:lastModifiedBy>Administrator</cp:lastModifiedBy>
  <cp:lastPrinted>2013-11-29T08:12:14Z</cp:lastPrinted>
  <dcterms:created xsi:type="dcterms:W3CDTF">2011-11-29T15:19:25Z</dcterms:created>
  <dcterms:modified xsi:type="dcterms:W3CDTF">2014-12-04T14:46:48Z</dcterms:modified>
  <cp:category/>
  <cp:version/>
  <cp:contentType/>
  <cp:contentStatus/>
</cp:coreProperties>
</file>