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Totali ex AOUTS ex AAS1  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<sst xmlns="http://schemas.openxmlformats.org/spreadsheetml/2006/main" count="80" uniqueCount="30">
  <si>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art. 20 comma 2 - dati relativi ai premi</t>
  </si>
  <si>
    <t>Entità del premio mediamente conseguibile dal personale dirigenziale e non dirigenziale (valore teorico) - Anno 2016</t>
  </si>
  <si>
    <t>DIRIGENZA MEDICA</t>
  </si>
  <si>
    <t>DIRIGENZA SANITARIA</t>
  </si>
  <si>
    <t>DIRIGENZA PTA</t>
  </si>
  <si>
    <t>CATEGORIA DS</t>
  </si>
  <si>
    <t>CATEGORIA D</t>
  </si>
  <si>
    <t>CATEGORIA C</t>
  </si>
  <si>
    <t>CATEGORIA BS</t>
  </si>
  <si>
    <t>CATEGORIA B</t>
  </si>
  <si>
    <t>CATEGORIA A</t>
  </si>
  <si>
    <t>Distribuzione  del trattamento accessorio in forma aggregata - Anno 2016</t>
  </si>
  <si>
    <t>media dipendenti in servizio nel corso dell'anno</t>
  </si>
  <si>
    <t>Differenziazione nell'utilizzo della premialità sia per i dirigenti sia per i dipendenti - Importi riconosciuti nell'ambito delle risorse disponibili  destinate alle incentivazioni correlate agli obiettivi di budget.  - Anno 2016</t>
  </si>
  <si>
    <t>valore minimo</t>
  </si>
  <si>
    <t>valore medio</t>
  </si>
  <si>
    <t>valore massimo</t>
  </si>
  <si>
    <t>Totali x area e Categorie</t>
  </si>
  <si>
    <t>DIRIGENZA SANITARIA NON MEDICA</t>
  </si>
  <si>
    <t>DIRIGENZA PROFESSIONALE, TECNICA ED AMMINISTRATIVA</t>
  </si>
  <si>
    <t>COMPLESSIVO</t>
  </si>
  <si>
    <t>dipendenti che hanno percepito la premialità al netto di valuzioni negative</t>
  </si>
  <si>
    <t>DIRIGENZA ex AOUTS</t>
  </si>
  <si>
    <t>COMPARTO ex AOUTS</t>
  </si>
  <si>
    <t>DIRIGENZA ASUITS</t>
  </si>
  <si>
    <t>COMPARTO ASUITS</t>
  </si>
  <si>
    <t>DIRIGENZA ex AAS1</t>
  </si>
  <si>
    <t>COMPARTO ex AAS1</t>
  </si>
  <si>
    <t xml:space="preserve">Totali x area </t>
  </si>
  <si>
    <t>La lettura della tabella va collegata con la valutazione del raggiungimento degli obiettivi di cui al decreto ASUITS n.446 del 28/06/2017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</si>
</sst>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b/>
      <sz val="10"/>
      <name val="Arial"/>
      <family val="2"/>
    </font>
    <font>
      <sz val="10"/>
      <color indexed="10"/>
      <name val="Arial Unicode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0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4" fontId="39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34" borderId="20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140625" style="2" customWidth="1"/>
    <col min="2" max="2" width="29.00390625" style="2" bestFit="1" customWidth="1"/>
    <col min="3" max="3" width="17.7109375" style="2" customWidth="1"/>
    <col min="4" max="4" width="22.8515625" style="2" customWidth="1"/>
    <col min="5" max="5" width="21.421875" style="2" customWidth="1"/>
    <col min="6" max="6" width="34.00390625" style="2" bestFit="1" customWidth="1"/>
    <col min="7" max="7" width="19.57421875" style="2" customWidth="1"/>
    <col min="8" max="8" width="11.7109375" style="2" customWidth="1"/>
    <col min="9" max="9" width="12.421875" style="2" customWidth="1"/>
    <col min="10" max="10" width="15.00390625" style="2" customWidth="1"/>
    <col min="11" max="11" width="14.140625" style="2" customWidth="1"/>
    <col min="12" max="16384" width="9.140625" style="2" customWidth="1"/>
  </cols>
  <sheetData>
    <row r="1" spans="1:5" ht="12" customHeight="1">
      <c r="A1" s="46" t="s">
        <v>0</v>
      </c>
      <c r="B1" s="46"/>
      <c r="C1" s="46"/>
      <c r="D1" s="46"/>
      <c r="E1" s="46"/>
    </row>
    <row r="2" spans="1:5" ht="12" customHeight="1" thickBot="1">
      <c r="A2" s="1"/>
      <c r="B2" s="1"/>
      <c r="C2" s="1"/>
      <c r="D2" s="1"/>
      <c r="E2" s="1"/>
    </row>
    <row r="3" spans="2:3" ht="15.75" thickTop="1">
      <c r="B3" s="47" t="s">
        <v>1</v>
      </c>
      <c r="C3" s="48"/>
    </row>
    <row r="4" spans="2:7" ht="28.5" customHeight="1" thickBot="1">
      <c r="B4" s="49"/>
      <c r="C4" s="50"/>
      <c r="D4" s="3"/>
      <c r="F4" s="51"/>
      <c r="G4" s="51"/>
    </row>
    <row r="5" spans="2:7" ht="16.5" thickBot="1" thickTop="1">
      <c r="B5" s="33" t="s">
        <v>22</v>
      </c>
      <c r="C5" s="5"/>
      <c r="D5" s="33" t="s">
        <v>26</v>
      </c>
      <c r="E5" s="5"/>
      <c r="F5" s="35"/>
      <c r="G5" s="36"/>
    </row>
    <row r="6" spans="2:7" ht="16.5" thickBot="1" thickTop="1">
      <c r="B6" s="6" t="s">
        <v>2</v>
      </c>
      <c r="C6" s="7">
        <v>3343.21</v>
      </c>
      <c r="D6" s="6" t="s">
        <v>2</v>
      </c>
      <c r="E6" s="7">
        <v>5785.14</v>
      </c>
      <c r="F6" s="37"/>
      <c r="G6" s="38"/>
    </row>
    <row r="7" spans="2:7" ht="16.5" thickBot="1" thickTop="1">
      <c r="B7" s="6" t="s">
        <v>3</v>
      </c>
      <c r="C7" s="7">
        <v>7365.68</v>
      </c>
      <c r="D7" s="6" t="s">
        <v>3</v>
      </c>
      <c r="E7" s="7">
        <v>7199.46</v>
      </c>
      <c r="F7" s="37"/>
      <c r="G7" s="38"/>
    </row>
    <row r="8" spans="2:7" ht="16.5" thickBot="1" thickTop="1">
      <c r="B8" s="6" t="s">
        <v>4</v>
      </c>
      <c r="C8" s="7">
        <v>7287.85</v>
      </c>
      <c r="D8" s="6" t="s">
        <v>4</v>
      </c>
      <c r="E8" s="7">
        <v>7199.46</v>
      </c>
      <c r="F8" s="37"/>
      <c r="G8" s="38"/>
    </row>
    <row r="9" spans="2:7" ht="16.5" thickBot="1" thickTop="1">
      <c r="B9" s="33" t="s">
        <v>23</v>
      </c>
      <c r="C9" s="8"/>
      <c r="D9" s="33" t="s">
        <v>27</v>
      </c>
      <c r="E9" s="39"/>
      <c r="F9" s="35"/>
      <c r="G9" s="38"/>
    </row>
    <row r="10" spans="2:7" ht="16.5" thickBot="1" thickTop="1">
      <c r="B10" s="6" t="s">
        <v>5</v>
      </c>
      <c r="C10" s="9">
        <v>1257.84</v>
      </c>
      <c r="D10" s="6" t="s">
        <v>5</v>
      </c>
      <c r="E10" s="26">
        <v>1084.6</v>
      </c>
      <c r="F10" s="37"/>
      <c r="G10" s="38"/>
    </row>
    <row r="11" spans="2:7" ht="16.5" thickBot="1" thickTop="1">
      <c r="B11" s="10" t="s">
        <v>6</v>
      </c>
      <c r="C11" s="9">
        <v>1257.84</v>
      </c>
      <c r="D11" s="10" t="s">
        <v>6</v>
      </c>
      <c r="E11" s="26">
        <v>1030.37</v>
      </c>
      <c r="F11" s="37"/>
      <c r="G11" s="38"/>
    </row>
    <row r="12" spans="2:7" ht="16.5" thickBot="1" thickTop="1">
      <c r="B12" s="6" t="s">
        <v>7</v>
      </c>
      <c r="C12" s="9">
        <v>1048.2</v>
      </c>
      <c r="D12" s="6" t="s">
        <v>7</v>
      </c>
      <c r="E12" s="26">
        <v>976.14</v>
      </c>
      <c r="F12" s="37"/>
      <c r="G12" s="38"/>
    </row>
    <row r="13" spans="2:7" ht="16.5" thickBot="1" thickTop="1">
      <c r="B13" s="11" t="s">
        <v>8</v>
      </c>
      <c r="C13" s="9">
        <v>838.56</v>
      </c>
      <c r="D13" s="11" t="s">
        <v>8</v>
      </c>
      <c r="E13" s="26">
        <v>813.45</v>
      </c>
      <c r="F13" s="37"/>
      <c r="G13" s="38"/>
    </row>
    <row r="14" spans="2:7" ht="16.5" thickBot="1" thickTop="1">
      <c r="B14" s="6" t="s">
        <v>9</v>
      </c>
      <c r="C14" s="9">
        <v>838.56</v>
      </c>
      <c r="D14" s="6" t="s">
        <v>9</v>
      </c>
      <c r="E14" s="26">
        <v>759.22</v>
      </c>
      <c r="F14" s="37"/>
      <c r="G14" s="38"/>
    </row>
    <row r="15" spans="2:7" ht="16.5" thickBot="1" thickTop="1">
      <c r="B15" s="6" t="s">
        <v>10</v>
      </c>
      <c r="C15" s="9">
        <v>628.92</v>
      </c>
      <c r="D15" s="6" t="s">
        <v>10</v>
      </c>
      <c r="E15" s="26">
        <v>650.76</v>
      </c>
      <c r="F15" s="37"/>
      <c r="G15" s="38"/>
    </row>
    <row r="16" ht="21" customHeight="1" thickBot="1" thickTop="1"/>
    <row r="17" spans="2:5" ht="15.75" customHeight="1" thickTop="1">
      <c r="B17" s="47" t="s">
        <v>11</v>
      </c>
      <c r="C17" s="48"/>
      <c r="D17" s="52" t="s">
        <v>29</v>
      </c>
      <c r="E17" s="53"/>
    </row>
    <row r="18" spans="2:5" ht="28.5" customHeight="1" thickBot="1">
      <c r="B18" s="49"/>
      <c r="C18" s="50"/>
      <c r="D18" s="52"/>
      <c r="E18" s="53"/>
    </row>
    <row r="19" spans="2:5" ht="54" customHeight="1" thickBot="1" thickTop="1">
      <c r="B19" s="13"/>
      <c r="C19" s="14" t="s">
        <v>12</v>
      </c>
      <c r="D19" s="14" t="s">
        <v>21</v>
      </c>
      <c r="E19" s="12"/>
    </row>
    <row r="20" spans="2:5" ht="16.5" thickBot="1" thickTop="1">
      <c r="B20" s="4" t="s">
        <v>24</v>
      </c>
      <c r="C20" s="5"/>
      <c r="D20" s="5"/>
      <c r="E20" s="15"/>
    </row>
    <row r="21" spans="2:5" ht="16.5" thickBot="1" thickTop="1">
      <c r="B21" s="6" t="s">
        <v>2</v>
      </c>
      <c r="C21" s="16">
        <v>601</v>
      </c>
      <c r="D21" s="16">
        <v>601</v>
      </c>
      <c r="E21" s="17"/>
    </row>
    <row r="22" spans="2:5" ht="16.5" thickBot="1" thickTop="1">
      <c r="B22" s="6" t="s">
        <v>3</v>
      </c>
      <c r="C22" s="16">
        <v>88</v>
      </c>
      <c r="D22" s="16">
        <v>88</v>
      </c>
      <c r="E22" s="17"/>
    </row>
    <row r="23" spans="2:5" ht="16.5" thickBot="1" thickTop="1">
      <c r="B23" s="6" t="s">
        <v>4</v>
      </c>
      <c r="C23" s="16">
        <v>30</v>
      </c>
      <c r="D23" s="16">
        <v>30</v>
      </c>
      <c r="E23" s="18"/>
    </row>
    <row r="24" spans="2:5" ht="16.5" thickBot="1" thickTop="1">
      <c r="B24" s="4" t="s">
        <v>25</v>
      </c>
      <c r="C24" s="54"/>
      <c r="D24" s="55"/>
      <c r="E24" s="3"/>
    </row>
    <row r="25" spans="2:7" ht="16.5" thickBot="1" thickTop="1">
      <c r="B25" s="6" t="s">
        <v>5</v>
      </c>
      <c r="C25" s="6">
        <v>116</v>
      </c>
      <c r="D25" s="6">
        <v>116</v>
      </c>
      <c r="E25" s="3"/>
      <c r="G25" s="17"/>
    </row>
    <row r="26" spans="2:7" ht="16.5" thickBot="1" thickTop="1">
      <c r="B26" s="10" t="s">
        <v>6</v>
      </c>
      <c r="C26" s="6">
        <v>2090</v>
      </c>
      <c r="D26" s="6">
        <v>2087.83</v>
      </c>
      <c r="E26" s="3"/>
      <c r="G26" s="17"/>
    </row>
    <row r="27" spans="2:7" ht="16.5" thickBot="1" thickTop="1">
      <c r="B27" s="6" t="s">
        <v>7</v>
      </c>
      <c r="C27" s="6">
        <v>299</v>
      </c>
      <c r="D27" s="6">
        <v>298</v>
      </c>
      <c r="E27" s="3"/>
      <c r="G27" s="17"/>
    </row>
    <row r="28" spans="2:7" ht="16.5" thickBot="1" thickTop="1">
      <c r="B28" s="11" t="s">
        <v>8</v>
      </c>
      <c r="C28" s="6">
        <v>612</v>
      </c>
      <c r="D28" s="6">
        <v>610.65</v>
      </c>
      <c r="E28" s="3"/>
      <c r="G28" s="17"/>
    </row>
    <row r="29" spans="2:7" ht="16.5" thickBot="1" thickTop="1">
      <c r="B29" s="6" t="s">
        <v>9</v>
      </c>
      <c r="C29" s="6">
        <v>138</v>
      </c>
      <c r="D29" s="6">
        <v>138</v>
      </c>
      <c r="E29" s="3"/>
      <c r="G29" s="17"/>
    </row>
    <row r="30" spans="2:7" ht="16.5" thickBot="1" thickTop="1">
      <c r="B30" s="6" t="s">
        <v>10</v>
      </c>
      <c r="C30" s="6">
        <v>120</v>
      </c>
      <c r="D30" s="6">
        <v>117.5</v>
      </c>
      <c r="E30" s="3"/>
      <c r="G30" s="17"/>
    </row>
    <row r="31" spans="2:7" ht="16.5" thickBot="1" thickTop="1">
      <c r="B31" s="3"/>
      <c r="C31" s="19"/>
      <c r="D31" s="19"/>
      <c r="E31" s="3"/>
      <c r="G31" s="17"/>
    </row>
    <row r="32" spans="2:7" ht="15.75" customHeight="1" thickTop="1">
      <c r="B32" s="40" t="s">
        <v>13</v>
      </c>
      <c r="C32" s="41"/>
      <c r="D32" s="41"/>
      <c r="E32" s="41"/>
      <c r="F32" s="42"/>
      <c r="G32" s="17"/>
    </row>
    <row r="33" spans="2:7" ht="15.75" thickBot="1">
      <c r="B33" s="43"/>
      <c r="C33" s="44"/>
      <c r="D33" s="44"/>
      <c r="E33" s="44"/>
      <c r="F33" s="45"/>
      <c r="G33" s="17"/>
    </row>
    <row r="34" spans="2:7" ht="16.5" thickBot="1" thickTop="1">
      <c r="B34" s="33" t="s">
        <v>22</v>
      </c>
      <c r="C34" s="5" t="s">
        <v>14</v>
      </c>
      <c r="D34" s="5" t="s">
        <v>15</v>
      </c>
      <c r="E34" s="5" t="s">
        <v>16</v>
      </c>
      <c r="F34" s="31" t="s">
        <v>28</v>
      </c>
      <c r="G34" s="17"/>
    </row>
    <row r="35" spans="2:7" ht="16.5" thickBot="1" thickTop="1">
      <c r="B35" s="6" t="s">
        <v>2</v>
      </c>
      <c r="C35" s="20">
        <v>127.88</v>
      </c>
      <c r="D35" s="20">
        <f>F35/481</f>
        <v>3138.351455301455</v>
      </c>
      <c r="E35" s="20">
        <v>3343.21</v>
      </c>
      <c r="F35" s="20">
        <v>1509547.05</v>
      </c>
      <c r="G35" s="17"/>
    </row>
    <row r="36" spans="2:7" ht="31.5" thickBot="1" thickTop="1">
      <c r="B36" s="21" t="s">
        <v>18</v>
      </c>
      <c r="C36" s="20">
        <v>442.73</v>
      </c>
      <c r="D36" s="20">
        <f>F36/31</f>
        <v>6997.571612903226</v>
      </c>
      <c r="E36" s="20">
        <v>7365.68</v>
      </c>
      <c r="F36" s="20">
        <v>216924.72</v>
      </c>
      <c r="G36" s="17"/>
    </row>
    <row r="37" spans="2:7" ht="31.5" thickBot="1" thickTop="1">
      <c r="B37" s="21" t="s">
        <v>19</v>
      </c>
      <c r="C37" s="22">
        <v>3922.68</v>
      </c>
      <c r="D37" s="22">
        <f>F37/17</f>
        <v>6832.186470588235</v>
      </c>
      <c r="E37" s="22">
        <v>7287.85</v>
      </c>
      <c r="F37" s="20">
        <v>116147.17</v>
      </c>
      <c r="G37" s="17"/>
    </row>
    <row r="38" spans="2:10" ht="16.5" thickBot="1" thickTop="1">
      <c r="B38" s="33" t="s">
        <v>26</v>
      </c>
      <c r="C38" s="5" t="s">
        <v>14</v>
      </c>
      <c r="D38" s="5" t="s">
        <v>15</v>
      </c>
      <c r="E38" s="5" t="s">
        <v>16</v>
      </c>
      <c r="F38" s="31" t="s">
        <v>28</v>
      </c>
      <c r="H38" s="17"/>
      <c r="J38" s="17"/>
    </row>
    <row r="39" spans="2:6" ht="16.5" thickBot="1" thickTop="1">
      <c r="B39" s="6" t="s">
        <v>2</v>
      </c>
      <c r="C39" s="20">
        <v>900.95</v>
      </c>
      <c r="D39" s="20">
        <f>F39/109</f>
        <v>5754.06486238532</v>
      </c>
      <c r="E39" s="20">
        <v>6073.32</v>
      </c>
      <c r="F39" s="20">
        <v>627193.07</v>
      </c>
    </row>
    <row r="40" spans="2:6" ht="31.5" thickBot="1" thickTop="1">
      <c r="B40" s="21" t="s">
        <v>18</v>
      </c>
      <c r="C40" s="20">
        <v>1199.91</v>
      </c>
      <c r="D40" s="20">
        <f>F40/57</f>
        <v>6488.483142857143</v>
      </c>
      <c r="E40" s="20">
        <v>7199.46</v>
      </c>
      <c r="F40" s="20">
        <f>(454193.82/70)*57</f>
        <v>369843.5391428572</v>
      </c>
    </row>
    <row r="41" spans="2:6" ht="31.5" thickBot="1" thickTop="1">
      <c r="B41" s="21" t="s">
        <v>19</v>
      </c>
      <c r="C41" s="20">
        <v>4799.63</v>
      </c>
      <c r="D41" s="20">
        <f>F41/13</f>
        <v>6488.483142857143</v>
      </c>
      <c r="E41" s="20">
        <v>7199.46</v>
      </c>
      <c r="F41" s="20">
        <f>(454193.82/70)*13</f>
        <v>84350.28085714286</v>
      </c>
    </row>
    <row r="42" spans="2:7" ht="16.5" thickBot="1" thickTop="1">
      <c r="B42" s="21"/>
      <c r="C42" s="27"/>
      <c r="D42" s="28"/>
      <c r="E42" s="29"/>
      <c r="F42" s="30"/>
      <c r="G42" s="17"/>
    </row>
    <row r="43" spans="2:7" ht="16.5" thickBot="1" thickTop="1">
      <c r="B43" s="33" t="s">
        <v>23</v>
      </c>
      <c r="C43" s="5" t="s">
        <v>14</v>
      </c>
      <c r="D43" s="5" t="s">
        <v>15</v>
      </c>
      <c r="E43" s="5" t="s">
        <v>16</v>
      </c>
      <c r="F43" s="31" t="s">
        <v>17</v>
      </c>
      <c r="G43" s="17"/>
    </row>
    <row r="44" spans="2:7" ht="16.5" thickBot="1" thickTop="1">
      <c r="B44" s="6" t="s">
        <v>5</v>
      </c>
      <c r="C44" s="23">
        <v>106.54</v>
      </c>
      <c r="D44" s="23">
        <f>F44/59</f>
        <v>1231.647966101695</v>
      </c>
      <c r="E44" s="23">
        <v>1346.01</v>
      </c>
      <c r="F44" s="23">
        <v>72667.23</v>
      </c>
      <c r="G44" s="17"/>
    </row>
    <row r="45" spans="2:7" ht="16.5" thickBot="1" thickTop="1">
      <c r="B45" s="10" t="s">
        <v>6</v>
      </c>
      <c r="C45" s="22">
        <v>10.31</v>
      </c>
      <c r="D45" s="23">
        <f>F45/1405.83</f>
        <v>1171.6194134425928</v>
      </c>
      <c r="E45" s="22">
        <v>1360.92</v>
      </c>
      <c r="F45" s="20">
        <v>1647097.72</v>
      </c>
      <c r="G45" s="17"/>
    </row>
    <row r="46" spans="2:7" ht="16.5" thickBot="1" thickTop="1">
      <c r="B46" s="6" t="s">
        <v>7</v>
      </c>
      <c r="C46" s="20">
        <v>60.14</v>
      </c>
      <c r="D46" s="23">
        <f>F46/171</f>
        <v>1051.8278947368422</v>
      </c>
      <c r="E46" s="20">
        <v>1124.47</v>
      </c>
      <c r="F46" s="20">
        <v>179862.57</v>
      </c>
      <c r="G46" s="17"/>
    </row>
    <row r="47" spans="2:7" ht="16.5" thickBot="1" thickTop="1">
      <c r="B47" s="11" t="s">
        <v>8</v>
      </c>
      <c r="C47" s="22">
        <v>25.2</v>
      </c>
      <c r="D47" s="23">
        <f>F47/463.65</f>
        <v>803.3759732556887</v>
      </c>
      <c r="E47" s="22">
        <v>907.2</v>
      </c>
      <c r="F47" s="20">
        <v>372485.27</v>
      </c>
      <c r="G47" s="17"/>
    </row>
    <row r="48" spans="2:7" ht="16.5" thickBot="1" thickTop="1">
      <c r="B48" s="6" t="s">
        <v>9</v>
      </c>
      <c r="C48" s="20">
        <v>25.2</v>
      </c>
      <c r="D48" s="23">
        <f>F48/106</f>
        <v>806.3974528301887</v>
      </c>
      <c r="E48" s="20">
        <v>878.52</v>
      </c>
      <c r="F48" s="20">
        <v>85478.13</v>
      </c>
      <c r="G48" s="17"/>
    </row>
    <row r="49" spans="2:7" ht="16.5" thickBot="1" thickTop="1">
      <c r="B49" s="6" t="s">
        <v>10</v>
      </c>
      <c r="C49" s="20">
        <v>17.18</v>
      </c>
      <c r="D49" s="23">
        <f>F49/112.5</f>
        <v>565.9083555555555</v>
      </c>
      <c r="E49" s="20">
        <v>628.92</v>
      </c>
      <c r="F49" s="23">
        <v>63664.69</v>
      </c>
      <c r="G49" s="17"/>
    </row>
    <row r="50" spans="2:7" ht="16.5" thickBot="1" thickTop="1">
      <c r="B50" s="24" t="s">
        <v>20</v>
      </c>
      <c r="C50" s="25"/>
      <c r="D50" s="25"/>
      <c r="E50" s="25"/>
      <c r="F50" s="20">
        <f>SUM(F44:F49)</f>
        <v>2421255.61</v>
      </c>
      <c r="G50" s="17"/>
    </row>
    <row r="51" spans="2:7" ht="16.5" thickBot="1" thickTop="1">
      <c r="B51" s="33" t="s">
        <v>27</v>
      </c>
      <c r="C51" s="5" t="s">
        <v>14</v>
      </c>
      <c r="D51" s="5" t="s">
        <v>15</v>
      </c>
      <c r="E51" s="5" t="s">
        <v>16</v>
      </c>
      <c r="F51" s="31" t="s">
        <v>17</v>
      </c>
      <c r="G51" s="17"/>
    </row>
    <row r="52" spans="2:7" ht="16.5" thickBot="1" thickTop="1">
      <c r="B52" s="6" t="s">
        <v>5</v>
      </c>
      <c r="C52" s="23">
        <v>91.87</v>
      </c>
      <c r="D52" s="23">
        <f>F52/(116-59)</f>
        <v>1066.172456140351</v>
      </c>
      <c r="E52" s="34">
        <v>1084.6</v>
      </c>
      <c r="F52" s="23">
        <v>60771.83</v>
      </c>
      <c r="G52" s="17"/>
    </row>
    <row r="53" spans="2:7" ht="16.5" thickBot="1" thickTop="1">
      <c r="B53" s="10" t="s">
        <v>6</v>
      </c>
      <c r="C53" s="22">
        <v>6.87</v>
      </c>
      <c r="D53" s="23">
        <f>F53/(2087.83-1405.83)</f>
        <v>934.650366568915</v>
      </c>
      <c r="E53" s="34">
        <v>1030.37</v>
      </c>
      <c r="F53" s="20">
        <v>637431.55</v>
      </c>
      <c r="G53" s="17"/>
    </row>
    <row r="54" spans="2:7" ht="16.5" thickBot="1" thickTop="1">
      <c r="B54" s="6" t="s">
        <v>7</v>
      </c>
      <c r="C54" s="20">
        <v>42.67</v>
      </c>
      <c r="D54" s="23">
        <f>F54/(298-171)</f>
        <v>923.5551968503937</v>
      </c>
      <c r="E54" s="34">
        <v>976.14</v>
      </c>
      <c r="F54" s="20">
        <v>117291.51</v>
      </c>
      <c r="G54" s="17"/>
    </row>
    <row r="55" spans="2:7" ht="16.5" thickBot="1" thickTop="1">
      <c r="B55" s="11" t="s">
        <v>8</v>
      </c>
      <c r="C55" s="22">
        <v>25.2</v>
      </c>
      <c r="D55" s="23">
        <f>F55/(610.65-463.65)</f>
        <v>806.7051020408163</v>
      </c>
      <c r="E55" s="34">
        <v>813.45</v>
      </c>
      <c r="F55" s="20">
        <v>118585.65</v>
      </c>
      <c r="G55" s="17"/>
    </row>
    <row r="56" spans="2:7" ht="16.5" thickBot="1" thickTop="1">
      <c r="B56" s="6" t="s">
        <v>9</v>
      </c>
      <c r="C56" s="20">
        <v>24.89</v>
      </c>
      <c r="D56" s="23">
        <f>F56/(138-106)</f>
        <v>648.52125</v>
      </c>
      <c r="E56" s="34">
        <v>759.22</v>
      </c>
      <c r="F56" s="20">
        <v>20752.68</v>
      </c>
      <c r="G56" s="17"/>
    </row>
    <row r="57" spans="2:7" ht="16.5" thickBot="1" thickTop="1">
      <c r="B57" s="6" t="s">
        <v>10</v>
      </c>
      <c r="C57" s="20">
        <v>286.24</v>
      </c>
      <c r="D57" s="23">
        <f>F57/5</f>
        <v>539.076</v>
      </c>
      <c r="E57" s="34">
        <v>650.76</v>
      </c>
      <c r="F57" s="23">
        <v>2695.38</v>
      </c>
      <c r="G57" s="17"/>
    </row>
    <row r="58" spans="2:7" ht="16.5" thickBot="1" thickTop="1">
      <c r="B58" s="24" t="s">
        <v>20</v>
      </c>
      <c r="C58" s="25"/>
      <c r="D58" s="25"/>
      <c r="E58" s="25"/>
      <c r="F58" s="20">
        <f>SUM(F52:F57)</f>
        <v>957528.6000000001</v>
      </c>
      <c r="G58" s="17"/>
    </row>
    <row r="59" spans="1:5" ht="21.75" customHeight="1" thickTop="1">
      <c r="A59" s="3"/>
      <c r="B59" s="32"/>
      <c r="C59" s="3"/>
      <c r="D59" s="3"/>
      <c r="E59" s="3"/>
    </row>
  </sheetData>
  <sheetProtection/>
  <mergeCells count="7">
    <mergeCell ref="B32:F33"/>
    <mergeCell ref="A1:E1"/>
    <mergeCell ref="B3:C4"/>
    <mergeCell ref="F4:G4"/>
    <mergeCell ref="B17:C18"/>
    <mergeCell ref="D17:E18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2017-11-30T09:03:26Z</dcterms:modified>
  <cp:category/>
  <cp:version/>
  <cp:contentType/>
  <cp:contentStatus/>
</cp:coreProperties>
</file>