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2013 comparto (del. 159-2014)" sheetId="1" r:id="rId1"/>
    <sheet name="2013 dirmedvet (del.159-2014)" sheetId="2" r:id="rId2"/>
    <sheet name="2013 dirspta (del. 159-2014)" sheetId="3" r:id="rId3"/>
  </sheets>
  <externalReferences>
    <externalReference r:id="rId6"/>
  </externalReferences>
  <definedNames>
    <definedName name="_xlnm.Print_Area" localSheetId="0">'2013 comparto (del. 159-2014)'!$B$4:$D$39</definedName>
  </definedNames>
  <calcPr fullCalcOnLoad="1"/>
</workbook>
</file>

<file path=xl/sharedStrings.xml><?xml version="1.0" encoding="utf-8"?>
<sst xmlns="http://schemas.openxmlformats.org/spreadsheetml/2006/main" count="105" uniqueCount="91">
  <si>
    <t>Riferimenti agli artt. del testo</t>
  </si>
  <si>
    <t>Oggetto</t>
  </si>
  <si>
    <t>Dati parziali</t>
  </si>
  <si>
    <t>totali</t>
  </si>
  <si>
    <t>dotazione organica del. 329/02 e del. 10/04</t>
  </si>
  <si>
    <t>risorse regionali 5.3.01 tab. B - storicizzata</t>
  </si>
  <si>
    <t>trasferimento 15% art. 39, c. 4 a, CCNL '99</t>
  </si>
  <si>
    <t>quota annua fondo storico consolidato da AOU TS (accordo dd. 13/07/2007)</t>
  </si>
  <si>
    <t>adeguamento fondo per incremento forza (delibera 528 dd.29/12/2010)</t>
  </si>
  <si>
    <t>risorse ex art. 32 CCNL '04 quota su 133,90€</t>
  </si>
  <si>
    <t>risorse ex art. 6 CCNL biennio 2004/2005 dd. 05.06.2006</t>
  </si>
  <si>
    <t>quota da AOU TS incremento ex art. 6 CCNL 2006 (accordo dd. 13/07/2007)</t>
  </si>
  <si>
    <t>totale fondo storico consolidato</t>
  </si>
  <si>
    <t>risorse regionali  incentivi lavoro notturno-festivo/turno/OTA-OSS/tutor</t>
  </si>
  <si>
    <t>risorse regionali</t>
  </si>
  <si>
    <t>trasferimenti ad altri fondi (a fondo accessorie per effetto dell'accordo dd. 12.02.2004 -a decorrere dall'esercizio 2004)</t>
  </si>
  <si>
    <t>totale trasferimenti</t>
  </si>
  <si>
    <t xml:space="preserve">Applicazione art.43 L.449/97 (Convenzioni varie) </t>
  </si>
  <si>
    <t>altri finanziamenti</t>
  </si>
  <si>
    <t>fondo art. 29</t>
  </si>
  <si>
    <t>fondo art. 31</t>
  </si>
  <si>
    <t>quota 1% m.s. su consuntivo '01 (art. 30, c.3, lett.c CCNL 04)</t>
  </si>
  <si>
    <t>quota da AOU TS 1% monte salari 2001 - ex art. 30, c.3, lett.c) CCNL 2004 (accordo dd. 13/07/2007)</t>
  </si>
  <si>
    <t>monte salari (correlato al pareggio di bilancio)</t>
  </si>
  <si>
    <t>libera professione - fondo comune 2012</t>
  </si>
  <si>
    <t>altri fondi comuni da attiv. a pagamento 2012</t>
  </si>
  <si>
    <t>residui fondi esercizio 2012</t>
  </si>
  <si>
    <t>Totale residui esercizio 2012</t>
  </si>
  <si>
    <t>totale risorse regionali 2013</t>
  </si>
  <si>
    <t>residui fondi esercizio 2010</t>
  </si>
  <si>
    <t>residui fondi esercizio 2011</t>
  </si>
  <si>
    <t>totale residui esercizi precedenti</t>
  </si>
  <si>
    <t>residui risorse regionali 2012 inseriti nel fondo 2013 (ex punto 6, accordo regionale dd. 20.02.2013)</t>
  </si>
  <si>
    <t>fondo storico iniziale (cia 30.10.2000)</t>
  </si>
  <si>
    <t xml:space="preserve">FONDO 2013  </t>
  </si>
  <si>
    <t>applicazione L.122/10 per riduzione forza</t>
  </si>
  <si>
    <t>applicazione L.122/10 per riduzione vs economia di bilancio</t>
  </si>
  <si>
    <t>FONDO 2013 con riduz L. 122/2010</t>
  </si>
  <si>
    <t>Componenti</t>
  </si>
  <si>
    <t>Importi parziali</t>
  </si>
  <si>
    <t>Totali</t>
  </si>
  <si>
    <t xml:space="preserve">fondo storico produttività </t>
  </si>
  <si>
    <t>fondo storico prestazione individuale</t>
  </si>
  <si>
    <t>risorse aggiuntive regionali tab. B</t>
  </si>
  <si>
    <t xml:space="preserve">trasferimenti al fondo retribuzione di posizione ex art. 10, punti 1 e 2, C.I.A. '03, dal 2001 </t>
  </si>
  <si>
    <t xml:space="preserve">trasferimenti al fondo retribuzione di posizione ex art. 10, punto 4, C.I.A. '03, dal 2001 </t>
  </si>
  <si>
    <t>riduzione art. 47, c. 6 CCNL 8.6.2000</t>
  </si>
  <si>
    <t>riduzione art. 41 CCNL 03/11/2005</t>
  </si>
  <si>
    <t>adeguamento per incremento dot.organica 2002 e 2003, anche per PASSAGGIO VI MEDICA da AOU TS (art. 11 bis cia dd.14.07.2003 (mod. accordo 03.05.2004), come confermato dall'art. 82, c. 5 e 6 cia dd. 05.07.2007)</t>
  </si>
  <si>
    <t>incremento ex art. 12, c. 3 CCNL 05/07/2006 (consolidato dall'art. 26 CCNL 17.10.2008)</t>
  </si>
  <si>
    <t>adeguamento per effetto incremento dotazione organica (del.110/2009) dall'esercizio 2007</t>
  </si>
  <si>
    <t>incremento ex art. 26 c. 2, secondo alinea CCNL 17/10/2008 (consolidato dall'art. art. 11, c. 1 CCNL 06/05/2010)</t>
  </si>
  <si>
    <t xml:space="preserve"> incremento € 145,70 per dirigente in servizio al 31/12/2007 (a decorrere dal 01/01/2009)</t>
  </si>
  <si>
    <t>fondo storico consolidato</t>
  </si>
  <si>
    <t>risorse aggiuntive regionali 2013</t>
  </si>
  <si>
    <t>residui risorse regionali 2012 inseriti nel fondo 2013 (ex punto 4 pag. 6 accordo regionale 2013)</t>
  </si>
  <si>
    <t>totale risorse aggiuntive regionali 2013</t>
  </si>
  <si>
    <t>retribuzione di posizione esercizio 2012</t>
  </si>
  <si>
    <t>competenze accessorie 2012</t>
  </si>
  <si>
    <t>totale residui esercizio 2012</t>
  </si>
  <si>
    <t>quota 1% monte salari 1997 
 (art. 52, c.5, lett. b CCNL dd. 08.06.2000)</t>
  </si>
  <si>
    <t xml:space="preserve"> FONDO 2013</t>
  </si>
  <si>
    <t>più, con riparto specifico:</t>
  </si>
  <si>
    <t>quota da libera professione 2012</t>
  </si>
  <si>
    <t>FONDO 2013 con quota perequativa lib. Prof.</t>
  </si>
  <si>
    <t xml:space="preserve">FONDO 2013 </t>
  </si>
  <si>
    <t>fondo storico produttività (art. 11 cia 01.12.2003)</t>
  </si>
  <si>
    <t>fondo storico prestazione individuale (art. 11 cia 01.12.2003)</t>
  </si>
  <si>
    <t>trasferimenti al fondo retribuzione di posizione (art. 10 -11 cia 01.12.2003)</t>
  </si>
  <si>
    <t xml:space="preserve">trasferimenti al fondo retribuzione di posizione (art. 10, punto 3, C.I.A. '03, dal 2001) </t>
  </si>
  <si>
    <t>trasferimenti al fondo competenze accessorie (ex art. 10, c.2, punto 6, cia dd.01.12.2003), dal 2003</t>
  </si>
  <si>
    <t>riduzione art. 47, c. 6 CCNL dd. 08/06/2000</t>
  </si>
  <si>
    <t>adeguamento per incremento dotazione organica (art. 11 cia dd. 1.12.2003)</t>
  </si>
  <si>
    <t>Riduzione artt. 41-43 CCNL 03/11/2005</t>
  </si>
  <si>
    <t>Riduzione per istituzione fondo dirigenti professioni sanitarie ex artt. 41 CCNL '04 e 52 CCNL '05 (tabella 21 contratto integrativo aziendale dd. 19/12/2007 dirigenti professioni sanitarie)</t>
  </si>
  <si>
    <t>fondo storico consolidato dirigenti professioni sanitarie (tabella 21 contratto integrativo aziendale dd. 19/12/2007 )</t>
  </si>
  <si>
    <t>Incremento ex art. 11, comma 3 CCNL dd. 05/07/2006 (art. 103, c. 6 cia 19.12.2007 al netto incremento fondo prof. San (€ 292,63) già inserito nella quota di cui sopra (consolidato art. 27, c. 1 CCNL 17.10.2008)</t>
  </si>
  <si>
    <t>adeguamento fondo ex del. 112/2009, dall'esercizio 2007</t>
  </si>
  <si>
    <t>incremento ex art. 27 CCNL 17/10/2008 dirigenza SPTA (consolidato art. 10, c. 1 CCNL 06/05/2010)</t>
  </si>
  <si>
    <t xml:space="preserve"> incremento ex art. 27 CCNL 17/10/2008 dirigenza professioni sanitarie (consolidato art. 10, c. 1 CCNL 06/05/2010)</t>
  </si>
  <si>
    <t>art. 10, c. 2 CCNL 06/05/2010: incremento € 120,90 per dirigente in servizio al 31/12/2007 (a decorrere dal 01/01/2009)</t>
  </si>
  <si>
    <t>residui risorse aggiuntive regionali 2012 (da trasferire nel fondo 2013 ex accordo regionale 2013, par. 2, punto 4)</t>
  </si>
  <si>
    <t>totale risorse aggiuntive esercizio 2013</t>
  </si>
  <si>
    <t>residui fondo di posizione, esercizio 2012</t>
  </si>
  <si>
    <t>residui fondo accessorie - esercizio 2012</t>
  </si>
  <si>
    <t>quota 1% monte salari 1997 (art. 52, comma 5, lett. B, CCNL dd. 08.06.2000, come confermato dall’art. 51, comma 2, primo alinea CCNL dd. 03.11.2005)</t>
  </si>
  <si>
    <t>quota derivante da attività libero professionale 2012 e sperimentazione (ex del.893/99)</t>
  </si>
  <si>
    <t>totale quota attività libero professionale</t>
  </si>
  <si>
    <t>TABELLA FONDO COMPARTO 2013 (AMMONTARE COMPLESSIVO PREMI)</t>
  </si>
  <si>
    <t>TABELLA FONDO DIRIGENZA MEDICO - VETERINARIA 2013 (AMMONTARE COMPLESSIVO PREMI)</t>
  </si>
  <si>
    <t>TABELLA FONDO DIRIGENZA SANITARIA, PROFESSIONALE, TECNICA ED AMMINISTRATIVA 2013 (AMMONTARE COMPLESSIVO PREMI)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</si>
</sst>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[$€]\ * #,##0.00_-;\-[$€]\ * #,##0.00_-;_-[$€]\ * &quot;-&quot;??_-;_-@_-"/>
    <numFmt numFmtId="166" formatCode="&quot;L.&quot;\ #,##0;\-&quot;L.&quot;\ #,##0"/>
    <numFmt numFmtId="167" formatCode="&quot;L.&quot;\ #,##0;[Red]\-&quot;L.&quot;\ #,##0"/>
    <numFmt numFmtId="168" formatCode="&quot;L.&quot;\ #,##0.00;\-&quot;L.&quot;\ #,##0.00"/>
    <numFmt numFmtId="169" formatCode="&quot;L.&quot;\ #,##0.00;[Red]\-&quot;L.&quot;\ #,##0.00"/>
    <numFmt numFmtId="170" formatCode="_-&quot;L.&quot;\ * #,##0.00_-;\-&quot;L.&quot;\ * #,##0.00_-;_-&quot;L.&quot;\ * &quot;-&quot;??_-;_-@_-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IR£&quot;#,##0;\-&quot;IR£&quot;#,##0"/>
    <numFmt numFmtId="180" formatCode="&quot;IR£&quot;#,##0;[Red]\-&quot;IR£&quot;#,##0"/>
    <numFmt numFmtId="181" formatCode="&quot;IR£&quot;#,##0.00;\-&quot;IR£&quot;#,##0.00"/>
    <numFmt numFmtId="182" formatCode="&quot;IR£&quot;#,##0.00;[Red]\-&quot;IR£&quot;#,##0.00"/>
    <numFmt numFmtId="183" formatCode="_-&quot;IR£&quot;* #,##0_-;\-&quot;IR£&quot;* #,##0_-;_-&quot;IR£&quot;* &quot;-&quot;_-;_-@_-"/>
    <numFmt numFmtId="184" formatCode="_-&quot;IR£&quot;* #,##0.00_-;\-&quot;IR£&quot;* #,##0.00_-;_-&quot;IR£&quot;* &quot;-&quot;??_-;_-@_-"/>
    <numFmt numFmtId="185" formatCode="#,##0.00_ ;\-#,##0.00\ "/>
    <numFmt numFmtId="186" formatCode="_-* #,##0.0_-;\-* #,##0.0_-;_-* &quot;-&quot;??_-;_-@_-"/>
    <numFmt numFmtId="187" formatCode="_-* #,##0_-;\-* #,##0_-;_-* &quot;-&quot;??_-;_-@_-"/>
    <numFmt numFmtId="188" formatCode="[$-410]dddd\ d\ mmmm\ yyyy"/>
    <numFmt numFmtId="189" formatCode="[$-F800]dddd\,\ mmmm\ dd\,\ yyyy"/>
    <numFmt numFmtId="190" formatCode="0.0%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_-* #,##0.0_-;\-* #,##0.0_-;_-* &quot;-&quot;_-;_-@_-"/>
    <numFmt numFmtId="196" formatCode="_-* #,##0.00_-;\-* #,##0.00_-;_-* &quot;-&quot;_-;_-@_-"/>
    <numFmt numFmtId="197" formatCode="0.000"/>
    <numFmt numFmtId="198" formatCode="0.0"/>
    <numFmt numFmtId="199" formatCode="mmm\-yyyy"/>
    <numFmt numFmtId="200" formatCode="d/m/yy;@"/>
    <numFmt numFmtId="201" formatCode="#,##0.00_ ;[Red]\-#,##0.00\ "/>
    <numFmt numFmtId="202" formatCode="_-* #,##0.000_-;\-* #,##0.000_-;_-* &quot;-&quot;??_-;_-@_-"/>
    <numFmt numFmtId="203" formatCode="0.00_ ;\-0.00\ "/>
    <numFmt numFmtId="204" formatCode="0.00_ ;[Red]\-0.00\ "/>
    <numFmt numFmtId="205" formatCode="00000"/>
    <numFmt numFmtId="206" formatCode="h\.mm\.ss"/>
    <numFmt numFmtId="207" formatCode="#,##0.00;[Red]#,##0.00"/>
    <numFmt numFmtId="208" formatCode="dd/mm/yy;@"/>
    <numFmt numFmtId="209" formatCode="_-[$€-2]\ * #,##0.00_-;\-[$€-2]\ * #,##0.00_-;_-[$€-2]\ * &quot;-&quot;??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0" fontId="17" fillId="13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165" fontId="0" fillId="0" borderId="0" applyFont="0" applyFill="0" applyBorder="0" applyAlignment="0" applyProtection="0"/>
    <xf numFmtId="0" fontId="13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5" borderId="4" applyNumberFormat="0" applyFont="0" applyAlignment="0" applyProtection="0"/>
    <xf numFmtId="0" fontId="14" fillId="9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17" borderId="0" applyNumberFormat="0" applyBorder="0" applyAlignment="0" applyProtection="0"/>
    <xf numFmtId="0" fontId="10" fillId="7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0" xfId="46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3" fillId="0" borderId="10" xfId="46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3" fillId="0" borderId="1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4" fontId="3" fillId="0" borderId="13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vertical="center" wrapText="1"/>
    </xf>
    <xf numFmtId="4" fontId="0" fillId="0" borderId="0" xfId="46" applyNumberFormat="1" applyFont="1" applyFill="1" applyAlignment="1">
      <alignment vertical="center"/>
    </xf>
    <xf numFmtId="4" fontId="5" fillId="0" borderId="13" xfId="0" applyNumberFormat="1" applyFont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3" fontId="4" fillId="0" borderId="0" xfId="46" applyFont="1" applyBorder="1" applyAlignment="1">
      <alignment vertical="center"/>
    </xf>
    <xf numFmtId="43" fontId="0" fillId="0" borderId="0" xfId="0" applyNumberForma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3" fillId="0" borderId="10" xfId="46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lef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13" xfId="46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 wrapText="1"/>
    </xf>
    <xf numFmtId="4" fontId="0" fillId="0" borderId="0" xfId="46" applyNumberFormat="1" applyFont="1" applyFill="1" applyAlignment="1">
      <alignment vertical="center"/>
    </xf>
    <xf numFmtId="9" fontId="0" fillId="0" borderId="0" xfId="0" applyNumberFormat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3" fontId="0" fillId="0" borderId="10" xfId="46" applyFont="1" applyFill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" fontId="0" fillId="0" borderId="10" xfId="0" applyNumberForma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/>
    </xf>
    <xf numFmtId="43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3" fontId="0" fillId="0" borderId="10" xfId="46" applyFont="1" applyBorder="1" applyAlignment="1">
      <alignment vertical="center" wrapText="1"/>
    </xf>
    <xf numFmtId="4" fontId="0" fillId="0" borderId="10" xfId="46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" fontId="0" fillId="0" borderId="10" xfId="46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0" fillId="0" borderId="10" xfId="47" applyNumberFormat="1" applyFont="1" applyBorder="1" applyAlignment="1">
      <alignment vertical="center"/>
    </xf>
    <xf numFmtId="4" fontId="4" fillId="0" borderId="10" xfId="47" applyNumberFormat="1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" fontId="4" fillId="0" borderId="10" xfId="46" applyNumberFormat="1" applyFont="1" applyFill="1" applyBorder="1" applyAlignment="1">
      <alignment vertical="center" wrapText="1"/>
    </xf>
    <xf numFmtId="43" fontId="0" fillId="0" borderId="10" xfId="46" applyBorder="1" applyAlignment="1">
      <alignment vertical="center"/>
    </xf>
    <xf numFmtId="196" fontId="0" fillId="0" borderId="10" xfId="0" applyNumberFormat="1" applyFont="1" applyBorder="1" applyAlignment="1">
      <alignment vertical="center" wrapText="1"/>
    </xf>
    <xf numFmtId="196" fontId="0" fillId="0" borderId="10" xfId="0" applyNumberFormat="1" applyFont="1" applyFill="1" applyBorder="1" applyAlignment="1">
      <alignment vertical="center" wrapText="1"/>
    </xf>
    <xf numFmtId="43" fontId="0" fillId="0" borderId="10" xfId="0" applyNumberFormat="1" applyFill="1" applyBorder="1" applyAlignment="1">
      <alignment vertical="center"/>
    </xf>
    <xf numFmtId="196" fontId="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196" fontId="0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Comparto - Costituzione Monte salari 200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Economico\1%20BILANCIO\ASS%201\2013\Consuntivo\consuntivo%20L.%20122-10%20art.%209%20comma%202%20bis%20ipotesi%20dir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comparto (del. 159-2014)"/>
      <sheetName val="2013 sirmedvet (del.159-2014)"/>
      <sheetName val="Foglio2"/>
      <sheetName val="Foglio3"/>
      <sheetName val="valori unitari fondi"/>
      <sheetName val="Foglio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B1">
      <selection activeCell="E14" sqref="E14"/>
    </sheetView>
  </sheetViews>
  <sheetFormatPr defaultColWidth="9.140625" defaultRowHeight="12.75"/>
  <cols>
    <col min="1" max="1" width="28.00390625" style="1" bestFit="1" customWidth="1"/>
    <col min="2" max="2" width="52.140625" style="1" customWidth="1"/>
    <col min="3" max="4" width="19.140625" style="1" customWidth="1"/>
    <col min="5" max="5" width="39.140625" style="1" bestFit="1" customWidth="1"/>
    <col min="6" max="6" width="10.140625" style="1" bestFit="1" customWidth="1"/>
    <col min="7" max="7" width="9.140625" style="1" customWidth="1"/>
    <col min="8" max="8" width="10.140625" style="1" bestFit="1" customWidth="1"/>
    <col min="9" max="16384" width="9.140625" style="1" customWidth="1"/>
  </cols>
  <sheetData>
    <row r="1" spans="2:4" ht="21.75" customHeight="1">
      <c r="B1" s="63" t="s">
        <v>88</v>
      </c>
      <c r="C1" s="63"/>
      <c r="D1" s="63"/>
    </row>
    <row r="3" ht="17.25" customHeight="1"/>
    <row r="4" spans="1:4" ht="21" customHeight="1">
      <c r="A4" s="2" t="s">
        <v>0</v>
      </c>
      <c r="B4" s="3" t="s">
        <v>1</v>
      </c>
      <c r="C4" s="3" t="s">
        <v>2</v>
      </c>
      <c r="D4" s="3" t="s">
        <v>3</v>
      </c>
    </row>
    <row r="5" ht="6" customHeight="1"/>
    <row r="6" spans="1:4" ht="23.25" customHeight="1">
      <c r="A6" s="4"/>
      <c r="B6" s="5" t="s">
        <v>33</v>
      </c>
      <c r="C6" s="6">
        <v>322919.79</v>
      </c>
      <c r="D6" s="5"/>
    </row>
    <row r="7" spans="1:5" ht="23.25" customHeight="1">
      <c r="A7" s="7"/>
      <c r="B7" s="8" t="s">
        <v>4</v>
      </c>
      <c r="C7" s="6">
        <v>58415.56972591362</v>
      </c>
      <c r="D7" s="8"/>
      <c r="E7" s="9"/>
    </row>
    <row r="8" spans="1:4" ht="22.5" customHeight="1">
      <c r="A8" s="10"/>
      <c r="B8" s="8" t="s">
        <v>5</v>
      </c>
      <c r="C8" s="6">
        <v>92948.82</v>
      </c>
      <c r="D8" s="8"/>
    </row>
    <row r="9" spans="1:5" ht="23.25" customHeight="1">
      <c r="A9" s="7"/>
      <c r="B9" s="11" t="s">
        <v>6</v>
      </c>
      <c r="C9" s="12">
        <v>-48437.98</v>
      </c>
      <c r="D9" s="11"/>
      <c r="E9" s="13"/>
    </row>
    <row r="10" spans="1:5" ht="23.25" customHeight="1">
      <c r="A10" s="14"/>
      <c r="B10" s="15" t="s">
        <v>7</v>
      </c>
      <c r="C10" s="12">
        <v>33308.93</v>
      </c>
      <c r="D10" s="15"/>
      <c r="E10" s="13"/>
    </row>
    <row r="11" spans="2:9" ht="20.25" customHeight="1">
      <c r="B11" s="15" t="s">
        <v>8</v>
      </c>
      <c r="C11" s="12">
        <v>31234.46</v>
      </c>
      <c r="D11" s="15"/>
      <c r="E11" s="16"/>
      <c r="F11" s="17"/>
      <c r="G11" s="17"/>
      <c r="H11" s="17"/>
      <c r="I11" s="17"/>
    </row>
    <row r="12" spans="1:5" s="17" customFormat="1" ht="23.25" customHeight="1">
      <c r="A12" s="18"/>
      <c r="B12" s="19" t="s">
        <v>9</v>
      </c>
      <c r="C12" s="20">
        <v>22000</v>
      </c>
      <c r="D12" s="19"/>
      <c r="E12" s="21"/>
    </row>
    <row r="13" spans="1:4" s="23" customFormat="1" ht="23.25" customHeight="1">
      <c r="A13" s="22"/>
      <c r="B13" s="19" t="s">
        <v>10</v>
      </c>
      <c r="C13" s="20">
        <v>67000</v>
      </c>
      <c r="D13" s="19"/>
    </row>
    <row r="14" spans="1:4" s="17" customFormat="1" ht="23.25" customHeight="1">
      <c r="A14" s="24"/>
      <c r="B14" s="25" t="s">
        <v>11</v>
      </c>
      <c r="C14" s="26">
        <v>6311.63</v>
      </c>
      <c r="D14" s="25"/>
    </row>
    <row r="15" spans="2:4" ht="23.25" customHeight="1">
      <c r="B15" s="27" t="s">
        <v>12</v>
      </c>
      <c r="C15" s="27"/>
      <c r="D15" s="27">
        <f>SUM(C6:C14)</f>
        <v>585701.2197259137</v>
      </c>
    </row>
    <row r="16" spans="2:5" ht="23.25" customHeight="1">
      <c r="B16" s="25" t="s">
        <v>13</v>
      </c>
      <c r="C16" s="49">
        <v>348000</v>
      </c>
      <c r="D16" s="50"/>
      <c r="E16" s="62"/>
    </row>
    <row r="17" spans="2:5" ht="23.25" customHeight="1">
      <c r="B17" s="19" t="s">
        <v>14</v>
      </c>
      <c r="C17" s="12">
        <v>456523.05</v>
      </c>
      <c r="D17" s="51"/>
      <c r="E17" s="62"/>
    </row>
    <row r="18" spans="2:5" ht="23.25" customHeight="1">
      <c r="B18" s="25" t="s">
        <v>32</v>
      </c>
      <c r="C18" s="54">
        <f>10318.21+4264.47</f>
        <v>14582.68</v>
      </c>
      <c r="D18" s="51"/>
      <c r="E18" s="55"/>
    </row>
    <row r="19" spans="2:5" ht="23.25" customHeight="1">
      <c r="B19" s="52" t="s">
        <v>28</v>
      </c>
      <c r="C19" s="52"/>
      <c r="D19" s="52">
        <f>SUM(C16:C18)</f>
        <v>819105.7300000001</v>
      </c>
      <c r="E19" s="28"/>
    </row>
    <row r="20" spans="1:5" ht="23.25" customHeight="1">
      <c r="A20" s="7"/>
      <c r="B20" s="29" t="s">
        <v>15</v>
      </c>
      <c r="C20" s="29">
        <v>-25000</v>
      </c>
      <c r="D20" s="29"/>
      <c r="E20" s="9"/>
    </row>
    <row r="21" spans="1:4" ht="23.25" customHeight="1">
      <c r="A21" s="7"/>
      <c r="B21" s="30" t="s">
        <v>16</v>
      </c>
      <c r="C21" s="29"/>
      <c r="D21" s="31">
        <f>SUM(C20)</f>
        <v>-25000</v>
      </c>
    </row>
    <row r="22" spans="1:4" s="17" customFormat="1" ht="23.25" customHeight="1">
      <c r="A22" s="18"/>
      <c r="B22" s="11" t="s">
        <v>24</v>
      </c>
      <c r="C22" s="11">
        <v>9468.52</v>
      </c>
      <c r="D22" s="11"/>
    </row>
    <row r="23" spans="1:4" s="17" customFormat="1" ht="22.5" customHeight="1">
      <c r="A23" s="18"/>
      <c r="B23" s="11" t="s">
        <v>25</v>
      </c>
      <c r="C23" s="11">
        <v>9850.73</v>
      </c>
      <c r="D23" s="11"/>
    </row>
    <row r="24" spans="1:5" s="17" customFormat="1" ht="23.25" customHeight="1">
      <c r="A24" s="18"/>
      <c r="B24" s="15" t="s">
        <v>17</v>
      </c>
      <c r="C24" s="15">
        <f>6.58+21.28</f>
        <v>27.86</v>
      </c>
      <c r="D24" s="15"/>
      <c r="E24" s="57"/>
    </row>
    <row r="25" spans="1:9" ht="23.25" customHeight="1">
      <c r="A25" s="7"/>
      <c r="B25" s="30" t="s">
        <v>18</v>
      </c>
      <c r="C25" s="30"/>
      <c r="D25" s="30">
        <f>SUM(C22:C24)</f>
        <v>19347.11</v>
      </c>
      <c r="E25" s="32"/>
      <c r="F25" s="17"/>
      <c r="G25" s="17"/>
      <c r="H25" s="17"/>
      <c r="I25" s="17"/>
    </row>
    <row r="26" spans="1:9" ht="23.25" customHeight="1">
      <c r="A26" s="7"/>
      <c r="B26" s="53" t="s">
        <v>29</v>
      </c>
      <c r="C26" s="26">
        <v>5261.3</v>
      </c>
      <c r="D26" s="30"/>
      <c r="E26" s="17"/>
      <c r="F26" s="17"/>
      <c r="G26" s="17"/>
      <c r="H26" s="17"/>
      <c r="I26" s="17"/>
    </row>
    <row r="27" spans="1:9" ht="23.25" customHeight="1">
      <c r="A27" s="7"/>
      <c r="B27" s="53" t="s">
        <v>30</v>
      </c>
      <c r="C27" s="26">
        <v>2055.2154611777078</v>
      </c>
      <c r="D27" s="30"/>
      <c r="E27" s="17"/>
      <c r="F27" s="17"/>
      <c r="G27" s="17"/>
      <c r="H27" s="17"/>
      <c r="I27" s="17"/>
    </row>
    <row r="28" spans="1:9" ht="23.25" customHeight="1">
      <c r="A28" s="7"/>
      <c r="B28" s="30" t="s">
        <v>31</v>
      </c>
      <c r="C28" s="30"/>
      <c r="D28" s="30">
        <f>SUM(C26:C27)</f>
        <v>7316.515461177708</v>
      </c>
      <c r="E28" s="32"/>
      <c r="F28" s="17"/>
      <c r="G28" s="17"/>
      <c r="H28" s="17"/>
      <c r="I28" s="17"/>
    </row>
    <row r="29" spans="1:5" ht="23.25" customHeight="1">
      <c r="A29" s="4"/>
      <c r="B29" s="33" t="s">
        <v>26</v>
      </c>
      <c r="C29" s="33"/>
      <c r="D29" s="33"/>
      <c r="E29" s="17"/>
    </row>
    <row r="30" spans="1:3" s="17" customFormat="1" ht="20.25" customHeight="1">
      <c r="A30" s="18"/>
      <c r="B30" s="19" t="s">
        <v>19</v>
      </c>
      <c r="C30" s="11">
        <v>78743.39</v>
      </c>
    </row>
    <row r="31" spans="1:3" s="17" customFormat="1" ht="20.25" customHeight="1">
      <c r="A31" s="24"/>
      <c r="B31" s="19" t="s">
        <v>20</v>
      </c>
      <c r="C31" s="11">
        <v>227840.97</v>
      </c>
    </row>
    <row r="32" spans="1:7" ht="20.25" customHeight="1">
      <c r="A32" s="14"/>
      <c r="B32" s="34" t="s">
        <v>27</v>
      </c>
      <c r="C32" s="34"/>
      <c r="D32" s="35">
        <f>SUM(C30:C31)</f>
        <v>306584.36</v>
      </c>
      <c r="E32" s="17"/>
      <c r="F32" s="17"/>
      <c r="G32" s="17"/>
    </row>
    <row r="33" spans="1:5" s="17" customFormat="1" ht="23.25" customHeight="1">
      <c r="A33" s="18"/>
      <c r="B33" s="11" t="s">
        <v>21</v>
      </c>
      <c r="C33" s="11">
        <v>180187.69273273594</v>
      </c>
      <c r="D33" s="11"/>
      <c r="E33" s="28"/>
    </row>
    <row r="34" spans="1:5" s="17" customFormat="1" ht="23.25" customHeight="1">
      <c r="A34" s="18"/>
      <c r="B34" s="25" t="s">
        <v>22</v>
      </c>
      <c r="C34" s="26">
        <v>9828.47</v>
      </c>
      <c r="D34" s="25"/>
      <c r="E34" s="32"/>
    </row>
    <row r="35" spans="1:5" s="17" customFormat="1" ht="23.25" customHeight="1">
      <c r="A35" s="13"/>
      <c r="B35" s="30" t="s">
        <v>23</v>
      </c>
      <c r="C35" s="36"/>
      <c r="D35" s="35">
        <f>SUM(C33:C34)</f>
        <v>190016.16273273595</v>
      </c>
      <c r="E35" s="32"/>
    </row>
    <row r="36" spans="2:5" ht="30.75" customHeight="1">
      <c r="B36" s="37" t="s">
        <v>34</v>
      </c>
      <c r="C36" s="48"/>
      <c r="D36" s="38">
        <f>SUM(D6:D35)</f>
        <v>1903071.0979198276</v>
      </c>
      <c r="E36" s="28"/>
    </row>
    <row r="37" spans="2:5" ht="16.5" customHeight="1">
      <c r="B37" s="59" t="s">
        <v>35</v>
      </c>
      <c r="C37" s="60"/>
      <c r="D37" s="61">
        <f>'[1]2013 comparto (del. 159-2014)'!$K$7</f>
        <v>0</v>
      </c>
      <c r="E37" s="28"/>
    </row>
    <row r="38" spans="2:5" ht="16.5" customHeight="1">
      <c r="B38" s="59" t="s">
        <v>36</v>
      </c>
      <c r="C38" s="60"/>
      <c r="D38" s="61">
        <v>0</v>
      </c>
      <c r="E38" s="28"/>
    </row>
    <row r="39" spans="2:5" ht="16.5" customHeight="1">
      <c r="B39" s="56" t="s">
        <v>37</v>
      </c>
      <c r="C39" s="60"/>
      <c r="D39" s="61">
        <f>SUM(D36:D38)</f>
        <v>1903071.0979198276</v>
      </c>
      <c r="E39" s="28"/>
    </row>
    <row r="40" spans="2:10" ht="12.75">
      <c r="B40" s="41"/>
      <c r="C40" s="14"/>
      <c r="D40" s="42"/>
      <c r="E40" s="14"/>
      <c r="F40" s="14"/>
      <c r="G40" s="14"/>
      <c r="H40" s="14"/>
      <c r="I40" s="14"/>
      <c r="J40" s="14"/>
    </row>
    <row r="41" spans="2:10" ht="12.75">
      <c r="B41" s="41"/>
      <c r="C41" s="39"/>
      <c r="D41" s="42"/>
      <c r="E41" s="40"/>
      <c r="F41" s="14"/>
      <c r="G41" s="14"/>
      <c r="H41" s="14"/>
      <c r="I41" s="14"/>
      <c r="J41" s="14"/>
    </row>
    <row r="42" spans="2:10" ht="12.75">
      <c r="B42" s="41"/>
      <c r="C42" s="39"/>
      <c r="D42" s="42"/>
      <c r="E42" s="14"/>
      <c r="F42" s="14"/>
      <c r="G42" s="14"/>
      <c r="H42" s="14"/>
      <c r="I42" s="14"/>
      <c r="J42" s="14"/>
    </row>
    <row r="43" spans="2:10" ht="12.75">
      <c r="B43" s="14"/>
      <c r="C43" s="41"/>
      <c r="D43" s="43"/>
      <c r="E43" s="14"/>
      <c r="F43" s="14"/>
      <c r="G43" s="14"/>
      <c r="H43" s="14"/>
      <c r="I43" s="14"/>
      <c r="J43" s="14"/>
    </row>
    <row r="44" spans="2:10" ht="12.75">
      <c r="B44" s="14"/>
      <c r="C44" s="41"/>
      <c r="D44" s="43"/>
      <c r="E44" s="40"/>
      <c r="F44" s="14"/>
      <c r="G44" s="14"/>
      <c r="H44" s="14"/>
      <c r="I44" s="14"/>
      <c r="J44" s="14"/>
    </row>
    <row r="45" spans="2:10" ht="12.75">
      <c r="B45" s="44"/>
      <c r="C45" s="41"/>
      <c r="D45" s="43"/>
      <c r="E45" s="40"/>
      <c r="F45" s="14"/>
      <c r="G45" s="14"/>
      <c r="H45" s="14"/>
      <c r="I45" s="14"/>
      <c r="J45" s="14"/>
    </row>
    <row r="46" spans="2:10" ht="12.75">
      <c r="B46" s="45"/>
      <c r="C46" s="41"/>
      <c r="D46" s="43"/>
      <c r="E46" s="40"/>
      <c r="F46" s="14"/>
      <c r="G46" s="14"/>
      <c r="H46" s="14"/>
      <c r="I46" s="14"/>
      <c r="J46" s="14"/>
    </row>
    <row r="47" spans="2:10" ht="12.75">
      <c r="B47" s="14"/>
      <c r="C47" s="41"/>
      <c r="D47" s="43"/>
      <c r="E47" s="14"/>
      <c r="F47" s="14"/>
      <c r="G47" s="14"/>
      <c r="H47" s="14"/>
      <c r="I47" s="14"/>
      <c r="J47" s="14"/>
    </row>
    <row r="48" spans="2:10" ht="12.75">
      <c r="B48" s="44"/>
      <c r="C48" s="41"/>
      <c r="D48" s="43"/>
      <c r="E48" s="14"/>
      <c r="F48" s="14"/>
      <c r="G48" s="14"/>
      <c r="H48" s="14"/>
      <c r="I48" s="14"/>
      <c r="J48" s="14"/>
    </row>
    <row r="49" spans="2:10" ht="12.75">
      <c r="B49" s="14"/>
      <c r="C49" s="41"/>
      <c r="D49" s="43"/>
      <c r="E49" s="14"/>
      <c r="F49" s="14"/>
      <c r="G49" s="14"/>
      <c r="H49" s="14"/>
      <c r="I49" s="14"/>
      <c r="J49" s="14"/>
    </row>
    <row r="50" spans="2:10" ht="12.75">
      <c r="B50" s="14"/>
      <c r="C50" s="41"/>
      <c r="D50" s="43"/>
      <c r="E50" s="47"/>
      <c r="F50" s="14"/>
      <c r="G50" s="14"/>
      <c r="H50" s="14"/>
      <c r="I50" s="14"/>
      <c r="J50" s="14"/>
    </row>
    <row r="51" spans="2:10" ht="12.75">
      <c r="B51" s="45"/>
      <c r="C51" s="41"/>
      <c r="D51" s="43"/>
      <c r="E51" s="47"/>
      <c r="F51" s="14"/>
      <c r="G51" s="14"/>
      <c r="H51" s="14"/>
      <c r="I51" s="14"/>
      <c r="J51" s="14"/>
    </row>
    <row r="52" spans="2:10" ht="12.75">
      <c r="B52" s="39"/>
      <c r="C52" s="41"/>
      <c r="D52" s="46"/>
      <c r="E52" s="47"/>
      <c r="F52" s="14"/>
      <c r="G52" s="14"/>
      <c r="H52" s="14"/>
      <c r="I52" s="14"/>
      <c r="J52" s="14"/>
    </row>
    <row r="53" spans="2:10" ht="12.75">
      <c r="B53" s="39"/>
      <c r="C53" s="41"/>
      <c r="D53" s="46"/>
      <c r="E53" s="47"/>
      <c r="F53" s="14"/>
      <c r="G53" s="14"/>
      <c r="H53" s="14"/>
      <c r="I53" s="14"/>
      <c r="J53" s="14"/>
    </row>
    <row r="54" spans="2:7" ht="12.75">
      <c r="B54" s="14"/>
      <c r="C54" s="44"/>
      <c r="D54" s="47"/>
      <c r="E54" s="14"/>
      <c r="F54" s="14"/>
      <c r="G54" s="14"/>
    </row>
    <row r="55" spans="2:7" ht="12.75">
      <c r="B55" s="14"/>
      <c r="C55" s="45"/>
      <c r="D55" s="46"/>
      <c r="E55" s="47"/>
      <c r="F55" s="58"/>
      <c r="G55" s="14"/>
    </row>
    <row r="56" spans="2:7" ht="12.75">
      <c r="B56" s="14"/>
      <c r="C56" s="14"/>
      <c r="D56" s="14"/>
      <c r="E56" s="14"/>
      <c r="F56" s="14"/>
      <c r="G56" s="14"/>
    </row>
    <row r="57" spans="2:7" ht="12.75">
      <c r="B57" s="41"/>
      <c r="C57" s="39"/>
      <c r="D57" s="42"/>
      <c r="E57" s="14"/>
      <c r="F57" s="14"/>
      <c r="G57" s="14"/>
    </row>
    <row r="58" spans="2:7" ht="12.75">
      <c r="B58" s="41"/>
      <c r="C58" s="39"/>
      <c r="D58" s="42"/>
      <c r="E58" s="14"/>
      <c r="F58" s="14"/>
      <c r="G58" s="14"/>
    </row>
    <row r="59" spans="2:7" ht="12.75">
      <c r="B59" s="14"/>
      <c r="C59" s="41"/>
      <c r="D59" s="43"/>
      <c r="E59" s="14"/>
      <c r="F59" s="14"/>
      <c r="G59" s="14"/>
    </row>
    <row r="60" spans="2:7" ht="12.75">
      <c r="B60" s="14"/>
      <c r="C60" s="41"/>
      <c r="D60" s="43"/>
      <c r="E60" s="14"/>
      <c r="F60" s="14"/>
      <c r="G60" s="14"/>
    </row>
    <row r="61" spans="2:7" ht="12.75">
      <c r="B61" s="44"/>
      <c r="C61" s="41"/>
      <c r="D61" s="43"/>
      <c r="E61" s="14"/>
      <c r="F61" s="14"/>
      <c r="G61" s="14"/>
    </row>
    <row r="62" spans="2:7" ht="12.75">
      <c r="B62" s="45"/>
      <c r="C62" s="41"/>
      <c r="D62" s="43"/>
      <c r="E62" s="14"/>
      <c r="F62" s="14"/>
      <c r="G62" s="14"/>
    </row>
    <row r="63" spans="2:7" ht="12.75">
      <c r="B63" s="14"/>
      <c r="C63" s="41"/>
      <c r="D63" s="43"/>
      <c r="E63" s="14"/>
      <c r="F63" s="14"/>
      <c r="G63" s="14"/>
    </row>
    <row r="64" spans="2:7" ht="12.75">
      <c r="B64" s="44"/>
      <c r="C64" s="41"/>
      <c r="D64" s="43"/>
      <c r="E64" s="14"/>
      <c r="F64" s="14"/>
      <c r="G64" s="14"/>
    </row>
    <row r="65" spans="2:7" ht="12.75">
      <c r="B65" s="14"/>
      <c r="C65" s="41"/>
      <c r="D65" s="43"/>
      <c r="E65" s="14"/>
      <c r="F65" s="14"/>
      <c r="G65" s="14"/>
    </row>
    <row r="66" spans="2:7" ht="12.75">
      <c r="B66" s="14"/>
      <c r="C66" s="41"/>
      <c r="D66" s="43"/>
      <c r="E66" s="14"/>
      <c r="F66" s="14"/>
      <c r="G66" s="14"/>
    </row>
    <row r="67" spans="2:7" ht="12.75">
      <c r="B67" s="45"/>
      <c r="C67" s="41"/>
      <c r="D67" s="43"/>
      <c r="E67" s="14"/>
      <c r="F67" s="14"/>
      <c r="G67" s="14"/>
    </row>
    <row r="68" spans="2:7" ht="12.75">
      <c r="B68" s="39"/>
      <c r="C68" s="41"/>
      <c r="D68" s="46"/>
      <c r="E68" s="14"/>
      <c r="F68" s="14"/>
      <c r="G68" s="14"/>
    </row>
    <row r="69" spans="2:7" ht="12.75">
      <c r="B69" s="39"/>
      <c r="C69" s="41"/>
      <c r="D69" s="46"/>
      <c r="E69" s="14"/>
      <c r="F69" s="14"/>
      <c r="G69" s="14"/>
    </row>
    <row r="70" spans="2:7" ht="12.75">
      <c r="B70" s="14"/>
      <c r="C70" s="44"/>
      <c r="D70" s="47"/>
      <c r="E70" s="14"/>
      <c r="F70" s="14"/>
      <c r="G70" s="14"/>
    </row>
    <row r="71" spans="2:7" ht="12.75">
      <c r="B71" s="14"/>
      <c r="C71" s="45"/>
      <c r="D71" s="46"/>
      <c r="E71" s="47"/>
      <c r="F71" s="58"/>
      <c r="G71" s="14"/>
    </row>
    <row r="72" spans="2:7" ht="12.75">
      <c r="B72" s="14"/>
      <c r="C72" s="14"/>
      <c r="D72" s="14"/>
      <c r="E72" s="14"/>
      <c r="F72" s="14"/>
      <c r="G72" s="14"/>
    </row>
    <row r="73" spans="2:7" ht="12.75">
      <c r="B73" s="14"/>
      <c r="C73" s="14"/>
      <c r="D73" s="14"/>
      <c r="E73" s="14"/>
      <c r="F73" s="14"/>
      <c r="G73" s="14"/>
    </row>
  </sheetData>
  <sheetProtection/>
  <mergeCells count="2">
    <mergeCell ref="E16:E17"/>
    <mergeCell ref="B1:D1"/>
  </mergeCells>
  <printOptions horizontalCentered="1"/>
  <pageMargins left="0.53" right="0.32" top="1.22" bottom="0.29" header="0.2" footer="0.2"/>
  <pageSetup horizontalDpi="600" verticalDpi="600" orientation="portrait" paperSize="9" scale="95" r:id="rId1"/>
  <headerFooter alignWithMargins="0">
    <oddHeader>&amp;LA.S.S. n. 1 Triestina
&amp;C
Determinazione fondo
art. 30 CCNL 19.4.2004
- produttività collettiva, qualità delle prestazioni individuali -
esercizio 2013
- personale del comparto
&amp;R&amp;"7,Normale"&amp;5&amp;Z
&amp;F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1.00390625" style="0" customWidth="1"/>
    <col min="2" max="2" width="26.421875" style="0" customWidth="1"/>
    <col min="3" max="3" width="23.7109375" style="0" customWidth="1"/>
  </cols>
  <sheetData>
    <row r="1" spans="1:3" ht="54" customHeight="1">
      <c r="A1" s="89" t="s">
        <v>89</v>
      </c>
      <c r="B1" s="89"/>
      <c r="C1" s="89"/>
    </row>
    <row r="3" spans="1:4" ht="25.5">
      <c r="A3" s="2" t="s">
        <v>38</v>
      </c>
      <c r="B3" s="2" t="s">
        <v>39</v>
      </c>
      <c r="C3" s="2" t="s">
        <v>40</v>
      </c>
      <c r="D3" s="13"/>
    </row>
    <row r="4" spans="1:4" ht="33.75">
      <c r="A4" s="64" t="s">
        <v>41</v>
      </c>
      <c r="B4" s="65">
        <v>340103.55</v>
      </c>
      <c r="C4" s="66"/>
      <c r="D4" s="67"/>
    </row>
    <row r="5" spans="1:4" ht="45">
      <c r="A5" s="64" t="s">
        <v>42</v>
      </c>
      <c r="B5" s="65">
        <v>6263.18</v>
      </c>
      <c r="C5" s="66"/>
      <c r="D5" s="67"/>
    </row>
    <row r="6" spans="1:4" ht="45">
      <c r="A6" s="64" t="s">
        <v>43</v>
      </c>
      <c r="B6" s="65">
        <v>133113.66</v>
      </c>
      <c r="C6" s="66"/>
      <c r="D6" s="67"/>
    </row>
    <row r="7" spans="1:4" ht="90">
      <c r="A7" s="64" t="s">
        <v>44</v>
      </c>
      <c r="B7" s="65">
        <v>-293479.22</v>
      </c>
      <c r="C7" s="66"/>
      <c r="D7" s="67"/>
    </row>
    <row r="8" spans="1:4" ht="90">
      <c r="A8" s="64" t="s">
        <v>45</v>
      </c>
      <c r="B8" s="65">
        <v>-46481.12</v>
      </c>
      <c r="C8" s="66"/>
      <c r="D8" s="1"/>
    </row>
    <row r="9" spans="1:4" ht="45">
      <c r="A9" s="64" t="s">
        <v>46</v>
      </c>
      <c r="B9" s="65">
        <v>-15560.86</v>
      </c>
      <c r="C9" s="66"/>
      <c r="D9" s="1"/>
    </row>
    <row r="10" spans="1:4" ht="45">
      <c r="A10" s="64" t="s">
        <v>47</v>
      </c>
      <c r="B10" s="68">
        <v>-131995.44</v>
      </c>
      <c r="C10" s="69"/>
      <c r="D10" s="67"/>
    </row>
    <row r="11" spans="1:4" ht="270">
      <c r="A11" s="64" t="s">
        <v>48</v>
      </c>
      <c r="B11" s="65">
        <v>50120.64</v>
      </c>
      <c r="C11" s="66"/>
      <c r="D11" s="67"/>
    </row>
    <row r="12" spans="1:4" ht="101.25">
      <c r="A12" s="70" t="s">
        <v>49</v>
      </c>
      <c r="B12" s="71">
        <f>(12.72*98*13)+(18.91*8*13)</f>
        <v>18171.920000000002</v>
      </c>
      <c r="C12" s="72"/>
      <c r="D12" s="67"/>
    </row>
    <row r="13" spans="1:4" ht="112.5">
      <c r="A13" s="70" t="s">
        <v>50</v>
      </c>
      <c r="B13" s="71">
        <f>5850.13</f>
        <v>5850.13</v>
      </c>
      <c r="C13" s="72"/>
      <c r="D13" s="67"/>
    </row>
    <row r="14" spans="1:4" ht="146.25">
      <c r="A14" s="70" t="s">
        <v>51</v>
      </c>
      <c r="B14" s="71">
        <v>22722.14</v>
      </c>
      <c r="C14" s="72"/>
      <c r="D14" s="9"/>
    </row>
    <row r="15" spans="1:4" ht="123.75">
      <c r="A15" s="70" t="s">
        <v>52</v>
      </c>
      <c r="B15" s="68">
        <v>16172.7</v>
      </c>
      <c r="C15" s="72"/>
      <c r="D15" s="1"/>
    </row>
    <row r="16" spans="1:4" ht="45">
      <c r="A16" s="56" t="s">
        <v>53</v>
      </c>
      <c r="B16" s="73"/>
      <c r="C16" s="74">
        <f>SUM(B4:B15)</f>
        <v>105001.28000000004</v>
      </c>
      <c r="D16" s="75"/>
    </row>
    <row r="17" spans="1:4" ht="45">
      <c r="A17" s="70" t="s">
        <v>54</v>
      </c>
      <c r="B17" s="68">
        <v>267636.69</v>
      </c>
      <c r="C17" s="73"/>
      <c r="D17" s="76"/>
    </row>
    <row r="18" spans="1:4" ht="123.75">
      <c r="A18" s="70" t="s">
        <v>55</v>
      </c>
      <c r="B18" s="68">
        <v>13322.95</v>
      </c>
      <c r="C18" s="73"/>
      <c r="D18" s="76"/>
    </row>
    <row r="19" spans="1:4" ht="56.25">
      <c r="A19" s="56" t="s">
        <v>56</v>
      </c>
      <c r="B19" s="68"/>
      <c r="C19" s="74">
        <f>SUM(B17:B18)</f>
        <v>280959.64</v>
      </c>
      <c r="D19" s="76"/>
    </row>
    <row r="20" spans="1:4" ht="45">
      <c r="A20" s="77" t="s">
        <v>57</v>
      </c>
      <c r="B20" s="78">
        <v>120454.1</v>
      </c>
      <c r="C20" s="73"/>
      <c r="D20" s="17"/>
    </row>
    <row r="21" spans="1:4" ht="45">
      <c r="A21" s="77" t="s">
        <v>58</v>
      </c>
      <c r="B21" s="78">
        <v>17152.13</v>
      </c>
      <c r="C21" s="73"/>
      <c r="D21" s="17"/>
    </row>
    <row r="22" spans="1:4" ht="45">
      <c r="A22" s="56" t="s">
        <v>59</v>
      </c>
      <c r="B22" s="73"/>
      <c r="C22" s="74">
        <f>SUM(B20:B21)</f>
        <v>137606.23</v>
      </c>
      <c r="D22" s="28"/>
    </row>
    <row r="23" spans="1:4" ht="90">
      <c r="A23" s="70" t="s">
        <v>60</v>
      </c>
      <c r="B23" s="68">
        <v>32787.66</v>
      </c>
      <c r="C23" s="73"/>
      <c r="D23" s="28"/>
    </row>
    <row r="24" spans="1:4" ht="56.25">
      <c r="A24" s="70" t="s">
        <v>23</v>
      </c>
      <c r="B24" s="68"/>
      <c r="C24" s="74">
        <f>B23</f>
        <v>32787.66</v>
      </c>
      <c r="D24" s="28"/>
    </row>
    <row r="25" spans="1:4" ht="22.5">
      <c r="A25" s="79" t="s">
        <v>61</v>
      </c>
      <c r="B25" s="73"/>
      <c r="C25" s="74">
        <f>SUM(C4:C24)</f>
        <v>556354.81</v>
      </c>
      <c r="D25" s="28"/>
    </row>
    <row r="26" spans="1:4" ht="12.75">
      <c r="A26" s="80" t="s">
        <v>62</v>
      </c>
      <c r="B26" s="81"/>
      <c r="C26" s="72"/>
      <c r="D26" s="1"/>
    </row>
    <row r="27" spans="1:4" ht="45">
      <c r="A27" s="70" t="s">
        <v>63</v>
      </c>
      <c r="B27" s="73"/>
      <c r="C27" s="68">
        <v>12512.15671641791</v>
      </c>
      <c r="D27" s="82"/>
    </row>
    <row r="28" spans="1:4" ht="67.5">
      <c r="A28" s="83" t="s">
        <v>64</v>
      </c>
      <c r="B28" s="9"/>
      <c r="C28" s="84">
        <f>SUM(C25:C27)</f>
        <v>568866.9667164179</v>
      </c>
      <c r="D28" s="1"/>
    </row>
    <row r="29" spans="1:4" ht="56.25">
      <c r="A29" s="85" t="s">
        <v>35</v>
      </c>
      <c r="B29" s="86"/>
      <c r="C29" s="87">
        <f>'[1]2013 comparto (del. 159-2014)'!$K$18</f>
        <v>0</v>
      </c>
      <c r="D29" s="14"/>
    </row>
    <row r="30" spans="1:4" ht="78.75">
      <c r="A30" s="85" t="s">
        <v>36</v>
      </c>
      <c r="B30" s="88"/>
      <c r="C30" s="87">
        <v>0</v>
      </c>
      <c r="D30" s="14"/>
    </row>
    <row r="31" spans="1:4" ht="22.5">
      <c r="A31" s="56" t="s">
        <v>65</v>
      </c>
      <c r="B31" s="86"/>
      <c r="C31" s="84">
        <f>SUM(C28:C30)</f>
        <v>568866.9667164179</v>
      </c>
      <c r="D31" s="14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7.421875" style="0" customWidth="1"/>
    <col min="2" max="2" width="25.00390625" style="0" customWidth="1"/>
    <col min="3" max="3" width="22.28125" style="0" customWidth="1"/>
  </cols>
  <sheetData>
    <row r="1" spans="1:3" ht="40.5" customHeight="1">
      <c r="A1" s="108" t="s">
        <v>90</v>
      </c>
      <c r="B1" s="108"/>
      <c r="C1" s="108"/>
    </row>
    <row r="3" spans="1:3" ht="12.75">
      <c r="A3" s="90" t="s">
        <v>38</v>
      </c>
      <c r="B3" s="2" t="s">
        <v>39</v>
      </c>
      <c r="C3" s="2" t="s">
        <v>40</v>
      </c>
    </row>
    <row r="4" spans="1:3" ht="33.75">
      <c r="A4" s="64" t="s">
        <v>66</v>
      </c>
      <c r="B4" s="91">
        <v>407403.69</v>
      </c>
      <c r="C4" s="72"/>
    </row>
    <row r="5" spans="1:3" ht="33.75">
      <c r="A5" s="64" t="s">
        <v>67</v>
      </c>
      <c r="B5" s="91">
        <v>4045.14</v>
      </c>
      <c r="C5" s="64"/>
    </row>
    <row r="6" spans="1:3" ht="45">
      <c r="A6" s="64" t="s">
        <v>68</v>
      </c>
      <c r="B6" s="92">
        <v>-147071.43</v>
      </c>
      <c r="C6" s="64"/>
    </row>
    <row r="7" spans="1:3" ht="45">
      <c r="A7" s="64" t="s">
        <v>69</v>
      </c>
      <c r="B7" s="92">
        <v>-10587.37</v>
      </c>
      <c r="C7" s="64"/>
    </row>
    <row r="8" spans="1:3" ht="56.25">
      <c r="A8" s="64" t="s">
        <v>70</v>
      </c>
      <c r="B8" s="92">
        <v>-4800</v>
      </c>
      <c r="C8" s="64"/>
    </row>
    <row r="9" spans="1:3" ht="22.5">
      <c r="A9" s="64" t="s">
        <v>71</v>
      </c>
      <c r="B9" s="92">
        <v>-9564.64</v>
      </c>
      <c r="C9" s="64"/>
    </row>
    <row r="10" spans="1:3" ht="45">
      <c r="A10" s="64" t="s">
        <v>72</v>
      </c>
      <c r="B10" s="91">
        <v>26102.1</v>
      </c>
      <c r="C10" s="64"/>
    </row>
    <row r="11" spans="1:3" ht="22.5">
      <c r="A11" s="64" t="s">
        <v>73</v>
      </c>
      <c r="B11" s="92">
        <v>-57871.36</v>
      </c>
      <c r="C11" s="64"/>
    </row>
    <row r="12" spans="1:3" ht="101.25">
      <c r="A12" s="70" t="s">
        <v>74</v>
      </c>
      <c r="B12" s="68">
        <v>-3608.6</v>
      </c>
      <c r="C12" s="93"/>
    </row>
    <row r="13" spans="1:3" ht="67.5">
      <c r="A13" s="70" t="s">
        <v>75</v>
      </c>
      <c r="B13" s="68">
        <f>3901.23</f>
        <v>3901.23</v>
      </c>
      <c r="C13" s="93"/>
    </row>
    <row r="14" spans="1:3" ht="112.5">
      <c r="A14" s="64" t="s">
        <v>76</v>
      </c>
      <c r="B14" s="94">
        <v>13384.28</v>
      </c>
      <c r="C14" s="95"/>
    </row>
    <row r="15" spans="1:3" ht="33.75">
      <c r="A15" s="64" t="s">
        <v>77</v>
      </c>
      <c r="B15" s="94">
        <f>22492.95</f>
        <v>22492.95</v>
      </c>
      <c r="C15" s="95"/>
    </row>
    <row r="16" spans="1:3" ht="56.25">
      <c r="A16" s="70" t="s">
        <v>78</v>
      </c>
      <c r="B16" s="94">
        <v>10792.73</v>
      </c>
      <c r="C16" s="81"/>
    </row>
    <row r="17" spans="1:3" ht="67.5">
      <c r="A17" s="70" t="s">
        <v>79</v>
      </c>
      <c r="B17" s="94">
        <v>176.93</v>
      </c>
      <c r="C17" s="96"/>
    </row>
    <row r="18" spans="1:3" ht="67.5">
      <c r="A18" s="64" t="s">
        <v>80</v>
      </c>
      <c r="B18" s="97">
        <v>7374.9</v>
      </c>
      <c r="C18" s="64"/>
    </row>
    <row r="19" spans="1:3" ht="22.5">
      <c r="A19" s="79" t="s">
        <v>53</v>
      </c>
      <c r="B19" s="1"/>
      <c r="C19" s="98">
        <f>SUM(B4:B18)</f>
        <v>262170.55000000005</v>
      </c>
    </row>
    <row r="20" spans="1:3" ht="22.5">
      <c r="A20" s="70" t="s">
        <v>54</v>
      </c>
      <c r="B20" s="94">
        <v>154727.46</v>
      </c>
      <c r="C20" s="99"/>
    </row>
    <row r="21" spans="1:3" ht="67.5">
      <c r="A21" s="70" t="s">
        <v>81</v>
      </c>
      <c r="B21" s="94">
        <v>16003.33</v>
      </c>
      <c r="C21" s="99"/>
    </row>
    <row r="22" spans="1:3" ht="33.75">
      <c r="A22" s="56" t="s">
        <v>82</v>
      </c>
      <c r="B22" s="17"/>
      <c r="C22" s="100">
        <f>SUM(B20:B21)</f>
        <v>170730.78999999998</v>
      </c>
    </row>
    <row r="23" spans="1:3" ht="33.75">
      <c r="A23" s="70" t="s">
        <v>83</v>
      </c>
      <c r="B23" s="101">
        <v>75900.9225895835</v>
      </c>
      <c r="C23" s="1"/>
    </row>
    <row r="24" spans="1:3" ht="33.75">
      <c r="A24" s="70" t="s">
        <v>84</v>
      </c>
      <c r="B24" s="101">
        <v>19739.95</v>
      </c>
      <c r="C24" s="1"/>
    </row>
    <row r="25" spans="1:3" ht="22.5">
      <c r="A25" s="56" t="s">
        <v>27</v>
      </c>
      <c r="B25" s="1"/>
      <c r="C25" s="100">
        <f>SUM(B23:B24)</f>
        <v>95640.8725895835</v>
      </c>
    </row>
    <row r="26" spans="1:3" ht="78.75">
      <c r="A26" s="70" t="s">
        <v>85</v>
      </c>
      <c r="B26" s="102">
        <v>14885.48</v>
      </c>
      <c r="C26" s="73"/>
    </row>
    <row r="27" spans="1:3" ht="22.5">
      <c r="A27" s="70" t="s">
        <v>23</v>
      </c>
      <c r="B27" s="102"/>
      <c r="C27" s="100">
        <f>B26</f>
        <v>14885.48</v>
      </c>
    </row>
    <row r="28" spans="1:3" ht="56.25">
      <c r="A28" s="70" t="s">
        <v>86</v>
      </c>
      <c r="B28" s="103">
        <v>1100.2873134328358</v>
      </c>
      <c r="C28" s="104"/>
    </row>
    <row r="29" spans="1:3" ht="22.5">
      <c r="A29" s="70" t="s">
        <v>87</v>
      </c>
      <c r="B29" s="103"/>
      <c r="C29" s="100">
        <f>B28</f>
        <v>1100.2873134328358</v>
      </c>
    </row>
    <row r="30" spans="1:3" ht="12.75">
      <c r="A30" s="56" t="s">
        <v>61</v>
      </c>
      <c r="B30" s="72"/>
      <c r="C30" s="105">
        <f>SUM(C4:C29)</f>
        <v>544527.9799030162</v>
      </c>
    </row>
    <row r="31" spans="1:3" ht="22.5">
      <c r="A31" s="106" t="s">
        <v>35</v>
      </c>
      <c r="B31" s="107"/>
      <c r="C31" s="100">
        <f>'[1]2013 comparto (del. 159-2014)'!$K$11</f>
        <v>0</v>
      </c>
    </row>
    <row r="32" spans="1:3" ht="33.75">
      <c r="A32" s="106" t="s">
        <v>36</v>
      </c>
      <c r="B32" s="107"/>
      <c r="C32" s="100">
        <v>0</v>
      </c>
    </row>
    <row r="33" spans="1:3" ht="22.5">
      <c r="A33" s="56" t="s">
        <v>37</v>
      </c>
      <c r="B33" s="107"/>
      <c r="C33" s="100">
        <f>SUM(C30:C32)</f>
        <v>544527.9799030162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2014-12-03T12:58:24Z</cp:lastPrinted>
  <dcterms:created xsi:type="dcterms:W3CDTF">2012-11-26T11:21:03Z</dcterms:created>
  <dcterms:modified xsi:type="dcterms:W3CDTF">2014-12-04T14:32:10Z</dcterms:modified>
  <cp:category/>
  <cp:version/>
  <cp:contentType/>
  <cp:contentStatus/>
</cp:coreProperties>
</file>