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ROIEZ_GIU_2018_X_RAGIONERI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">#REF!</definedName>
    <definedName name="__bo1">'[1]Alim S.P.'!#REF!</definedName>
    <definedName name="__db1">'[2]Alim S.P.'!#REF!</definedName>
    <definedName name="_bo1" localSheetId="0">#REF!</definedName>
    <definedName name="_bo1">#REF!</definedName>
    <definedName name="_bo2" localSheetId="0">#REF!</definedName>
    <definedName name="_bo2">#REF!</definedName>
    <definedName name="_bo3" localSheetId="0">#REF!</definedName>
    <definedName name="_bo3">#REF!</definedName>
    <definedName name="_db1">#REF!</definedName>
    <definedName name="_db2">#REF!</definedName>
    <definedName name="a" localSheetId="0">#REF!</definedName>
    <definedName name="a">#REF!</definedName>
    <definedName name="A__Totale_interventi_edili_impiantistici" localSheetId="0">#REF!</definedName>
    <definedName name="A__Totale_interventi_edili_impiantistici">#REF!</definedName>
    <definedName name="ales" localSheetId="0">#REF!</definedName>
    <definedName name="ales">#REF!</definedName>
    <definedName name="alex">#REF!</definedName>
    <definedName name="and.liquidità">'[3]Alim S.P.'!#REF!</definedName>
    <definedName name="b" localSheetId="0">#REF!</definedName>
    <definedName name="b">#REF!</definedName>
    <definedName name="B__Totale_acquisto_di_beni_mobili_e_tecnologie" localSheetId="0">#REF!</definedName>
    <definedName name="B__Totale_acquisto_di_beni_mobili_e_tecnologie">#REF!</definedName>
    <definedName name="basedati">#REF!</definedName>
    <definedName name="batab">#REF!</definedName>
    <definedName name="batab1">#REF!</definedName>
    <definedName name="batab2">#REF!</definedName>
    <definedName name="batac">#REF!</definedName>
    <definedName name="bo">'[1]Alim S.P.'!#REF!</definedName>
    <definedName name="boic">'[1]Alim S.P.'!#REF!</definedName>
    <definedName name="ce_tot_regionale" localSheetId="0">#REF!</definedName>
    <definedName name="ce_tot_regionale">#REF!</definedName>
    <definedName name="ciao" localSheetId="0">#REF!</definedName>
    <definedName name="ciao">#REF!</definedName>
    <definedName name="cons" localSheetId="0">#REF!</definedName>
    <definedName name="cons">#REF!</definedName>
    <definedName name="Consolidatorettificato">'[5]BILANCIO DEL SSR'!$A$1:$F$77,'[5]BILANCIO DEL SSR'!$G$77,'[5]BILANCIO DEL SSR'!$G$1:$G$77</definedName>
    <definedName name="cont" localSheetId="0">#REF!</definedName>
    <definedName name="cont">#REF!</definedName>
    <definedName name="cont1" localSheetId="0">#REF!</definedName>
    <definedName name="cont1">#REF!</definedName>
    <definedName name="contrb.2" localSheetId="0">#REF!</definedName>
    <definedName name="contrb.2">#REF!</definedName>
    <definedName name="contributi">#REF!</definedName>
    <definedName name="d">#REF!</definedName>
    <definedName name="DATABASE1">#REF!</definedName>
    <definedName name="database2">'[1]Alim S.P.'!#REF!</definedName>
    <definedName name="database3" localSheetId="0">#REF!</definedName>
    <definedName name="database3">#REF!</definedName>
    <definedName name="delta_ril_a0" localSheetId="0">#REF!</definedName>
    <definedName name="delta_ril_a0">#REF!</definedName>
    <definedName name="delta_ril_b0" localSheetId="0">#REF!</definedName>
    <definedName name="delta_ril_b0">#REF!</definedName>
    <definedName name="delta_ril_c0">#REF!</definedName>
    <definedName name="delta_ril_d0">#REF!</definedName>
    <definedName name="delta_ril_e0">#REF!</definedName>
    <definedName name="e">#REF!</definedName>
    <definedName name="exreg">#REF!</definedName>
    <definedName name="FF">'[6]Alim C.E.'!$D$29:$D$34</definedName>
    <definedName name="fuga" localSheetId="0">#REF!</definedName>
    <definedName name="fuga">#REF!</definedName>
    <definedName name="hgf" localSheetId="0">#REF!</definedName>
    <definedName name="hgf">#REF!</definedName>
    <definedName name="LIQUIDITA" localSheetId="0">#REF!</definedName>
    <definedName name="LIQUIDITA">#REF!</definedName>
    <definedName name="LK">#REF!</definedName>
    <definedName name="MAO">#REF!</definedName>
    <definedName name="MJ">'[1]Alim S.P.'!#REF!</definedName>
    <definedName name="MN">'[1]Alim S.P.'!#REF!</definedName>
    <definedName name="mod_ass_rip" localSheetId="0">#REF!</definedName>
    <definedName name="mod_ass_rip">#REF!</definedName>
    <definedName name="ok" localSheetId="0">#REF!</definedName>
    <definedName name="ok">#REF!</definedName>
    <definedName name="Per_ass5" localSheetId="0">#REF!</definedName>
    <definedName name="Per_ass5">#REF!</definedName>
    <definedName name="perc_ass_a0102">#REF!</definedName>
    <definedName name="perc_ass_a0701">#REF!</definedName>
    <definedName name="perc_ass_b0011">#REF!</definedName>
    <definedName name="perc_ass_b0012">#REF!</definedName>
    <definedName name="perc_ass_b0013">'[7]B0-Er.Serv.San.-dettaglio'!#REF!</definedName>
    <definedName name="perc_ass_b0014" localSheetId="0">#REF!</definedName>
    <definedName name="perc_ass_b0014">#REF!</definedName>
    <definedName name="perc_ass_b0015" localSheetId="0">#REF!</definedName>
    <definedName name="perc_ass_b0015">#REF!</definedName>
    <definedName name="perc_ass_b0016" localSheetId="0">#REF!</definedName>
    <definedName name="perc_ass_b0016">#REF!</definedName>
    <definedName name="perc_ass_b002">#REF!</definedName>
    <definedName name="perc_ass_b003">#REF!</definedName>
    <definedName name="perc_ass_b004">#REF!</definedName>
    <definedName name="perc_ass_b005">#REF!</definedName>
    <definedName name="perc_ass_b006">#REF!</definedName>
    <definedName name="perc_ass_b007">#REF!</definedName>
    <definedName name="perc_ass_b008">#REF!</definedName>
    <definedName name="perc_ass_b009">#REF!</definedName>
    <definedName name="perc_ass_c001">#REF!</definedName>
    <definedName name="perc_ass_c0012">#REF!</definedName>
    <definedName name="perc_ass_c0013">#REF!</definedName>
    <definedName name="perc_ass_c002">#REF!</definedName>
    <definedName name="perc_ass_c003">#REF!</definedName>
    <definedName name="perc_ass_c004">#REF!</definedName>
    <definedName name="perc_ass_c005">#REF!</definedName>
    <definedName name="perc_ass_c007">#REF!</definedName>
    <definedName name="perc_ass_c008">#REF!</definedName>
    <definedName name="perc_ass_d0101">#REF!</definedName>
    <definedName name="perc_ass_d0102">#REF!</definedName>
    <definedName name="perc_ass_D0103">#REF!</definedName>
    <definedName name="perc_ass_d0105">#REF!</definedName>
    <definedName name="perc_ass_d0201">#REF!</definedName>
    <definedName name="perc_ass_e01">#REF!</definedName>
    <definedName name="perc_ass_e0102">#REF!</definedName>
    <definedName name="perc_ass_e0103">#REF!</definedName>
    <definedName name="perc_ass_e04">#REF!</definedName>
    <definedName name="perc_ass_e05">#REF!</definedName>
    <definedName name="perc_ass_g0201">#REF!</definedName>
    <definedName name="perc_man_a0102">#REF!</definedName>
    <definedName name="perc_man_a0701">#REF!</definedName>
    <definedName name="perc_man_b0011">#REF!</definedName>
    <definedName name="perc_man_b0012">#REF!</definedName>
    <definedName name="perc_man_b0013">'[7]B0-Er.Serv.San.-dettaglio'!#REF!</definedName>
    <definedName name="perc_man_b0014" localSheetId="0">#REF!</definedName>
    <definedName name="perc_man_b0014">#REF!</definedName>
    <definedName name="perc_man_b0015" localSheetId="0">#REF!</definedName>
    <definedName name="perc_man_b0015">#REF!</definedName>
    <definedName name="perc_man_b0016" localSheetId="0">#REF!</definedName>
    <definedName name="perc_man_b0016">#REF!</definedName>
    <definedName name="perc_man_b002">#REF!</definedName>
    <definedName name="perc_man_b003">#REF!</definedName>
    <definedName name="perc_man_b004">#REF!</definedName>
    <definedName name="perc_man_b005">#REF!</definedName>
    <definedName name="perc_man_b006">#REF!</definedName>
    <definedName name="perc_man_b007">#REF!</definedName>
    <definedName name="perc_man_b008">#REF!</definedName>
    <definedName name="perc_man_b009">#REF!</definedName>
    <definedName name="perc_man_c001">#REF!</definedName>
    <definedName name="perc_man_c0012">#REF!</definedName>
    <definedName name="perc_man_c0013">#REF!</definedName>
    <definedName name="perc_man_c002">#REF!</definedName>
    <definedName name="perc_man_c003">#REF!</definedName>
    <definedName name="perc_man_c004">#REF!</definedName>
    <definedName name="perc_man_c005">#REF!</definedName>
    <definedName name="perc_man_c007">#REF!</definedName>
    <definedName name="perc_man_c008">#REF!</definedName>
    <definedName name="perc_man_d0101">#REF!</definedName>
    <definedName name="perc_man_d0102">#REF!</definedName>
    <definedName name="perc_man_d0103">#REF!</definedName>
    <definedName name="perc_man_d0103m">#REF!</definedName>
    <definedName name="perc_man_d0105">#REF!</definedName>
    <definedName name="perc_man_d0201">#REF!</definedName>
    <definedName name="perc_man_e01">#REF!</definedName>
    <definedName name="perc_man_e0102">#REF!</definedName>
    <definedName name="perc_man_e0103">#REF!</definedName>
    <definedName name="perc_man_e04">#REF!</definedName>
    <definedName name="perc_man_e05">#REF!</definedName>
    <definedName name="perc_man_e202">'[8]E0-Sist.Governo-Cond.SISR-2004'!#REF!</definedName>
    <definedName name="perc_man_g0201" localSheetId="0">#REF!</definedName>
    <definedName name="perc_man_g0201">#REF!</definedName>
    <definedName name="perc_pass" localSheetId="0">#REF!</definedName>
    <definedName name="perc_pass">#REF!</definedName>
    <definedName name="Pers_aopn" localSheetId="0">#REF!</definedName>
    <definedName name="Pers_aopn">#REF!</definedName>
    <definedName name="Pers_aots">#REF!</definedName>
    <definedName name="Pers_aoud">#REF!</definedName>
    <definedName name="Pers_ars">#REF!</definedName>
    <definedName name="Pers_ass1">#REF!</definedName>
    <definedName name="Pers_ass2">#REF!</definedName>
    <definedName name="Pers_ass4">#REF!</definedName>
    <definedName name="Pers_ass6">#REF!</definedName>
    <definedName name="Pers_burlo">#REF!</definedName>
    <definedName name="Pers_cro">#REF!</definedName>
    <definedName name="Pers_policl">#REF!</definedName>
    <definedName name="Pesr_ass3">#REF!</definedName>
    <definedName name="precons">#REF!</definedName>
    <definedName name="re">#REF!</definedName>
    <definedName name="rewe">#REF!</definedName>
    <definedName name="Riassunto__Risorse_complessive">#REF!</definedName>
    <definedName name="sc_clipper">#REF!</definedName>
    <definedName name="sc_d00101">#REF!</definedName>
    <definedName name="sc_d00102">#REF!</definedName>
    <definedName name="sc_d00103">#REF!</definedName>
    <definedName name="sc_d00105">#REF!</definedName>
    <definedName name="sc_d00501">#REF!</definedName>
    <definedName name="sc_g00201">#REF!</definedName>
    <definedName name="SPSS">#REF!</definedName>
    <definedName name="stampa" localSheetId="0">'[9]AOTS'!$A:$XFD</definedName>
    <definedName name="stampa">'[9]AOTS'!$A:$XFD</definedName>
    <definedName name="Term_agg_ASCOT" localSheetId="0">#REF!</definedName>
    <definedName name="Term_agg_ASCOT">#REF!</definedName>
    <definedName name="Tot_chemio_regione" localSheetId="0">#REF!</definedName>
    <definedName name="Tot_chemio_regione">#REF!</definedName>
    <definedName name="Tot_referti_G2RISregione" localSheetId="0">#REF!</definedName>
    <definedName name="Tot_referti_G2RISregione">#REF!</definedName>
    <definedName name="Totale_accessi_regione" localSheetId="0">#REF!</definedName>
    <definedName name="Totale_accessi_regione">#REF!</definedName>
    <definedName name="Totale_acquisti_di_rilievo_aziendale">#REF!</definedName>
    <definedName name="Totale_acquisti_di_rilievo_regionale">#REF!</definedName>
    <definedName name="Totale_dip_regione">#REF!</definedName>
    <definedName name="Totale_esami_regione">#REF!</definedName>
    <definedName name="Totale_interventi_di_rilievo_aziendale">#REF!</definedName>
    <definedName name="Totale_interventi_di_rilievo_regionale">#REF!</definedName>
    <definedName name="Totale_parametro_riferimento_G2">#REF!</definedName>
    <definedName name="Totale_trasf_regione">#REF!</definedName>
    <definedName name="val_nom_term_ce">#REF!</definedName>
    <definedName name="Val_nom_terminale">#REF!</definedName>
    <definedName name="val_ora_a0102">#REF!</definedName>
    <definedName name="val_ora_a0202">#REF!</definedName>
    <definedName name="val_ora_a0701">#REF!</definedName>
    <definedName name="val_ora_b0011">#REF!</definedName>
    <definedName name="val_ora_b0012">#REF!</definedName>
    <definedName name="val_ora_b0013">'[7]B0-Er.Serv.San.-dettaglio'!#REF!</definedName>
    <definedName name="val_ora_b0014" localSheetId="0">#REF!</definedName>
    <definedName name="val_ora_b0014">#REF!</definedName>
    <definedName name="val_ora_b0015" localSheetId="0">#REF!</definedName>
    <definedName name="val_ora_b0015">#REF!</definedName>
    <definedName name="val_ora_b0016" localSheetId="0">#REF!</definedName>
    <definedName name="val_ora_b0016">#REF!</definedName>
    <definedName name="val_ora_b002">#REF!</definedName>
    <definedName name="val_ora_b003">#REF!</definedName>
    <definedName name="val_ora_b004">#REF!</definedName>
    <definedName name="val_ora_b005">#REF!</definedName>
    <definedName name="val_ora_b006">#REF!</definedName>
    <definedName name="val_ora_b007">#REF!</definedName>
    <definedName name="val_ora_b008">#REF!</definedName>
    <definedName name="val_ora_b009">#REF!</definedName>
    <definedName name="val_ora_c001">#REF!</definedName>
    <definedName name="val_ora_c002">#REF!</definedName>
    <definedName name="val_ora_c003">#REF!</definedName>
    <definedName name="val_ora_c004">#REF!</definedName>
    <definedName name="val_ora_c005">#REF!</definedName>
    <definedName name="val_ora_c007">#REF!</definedName>
    <definedName name="val_ora_c008">#REF!</definedName>
    <definedName name="val_ora_d0101">#REF!</definedName>
    <definedName name="val_ora_d0102">#REF!</definedName>
    <definedName name="val_ora_d0103">'[7]D0-Scamb.Inform.-Cond.SISR-2004'!$W$31+'[7]D0-Scamb.Inform.-Cond.SISR-2004'!$W$32</definedName>
    <definedName name="val_ora_d0105" localSheetId="0">#REF!</definedName>
    <definedName name="val_ora_d0105">#REF!</definedName>
    <definedName name="val_ora_d0201" localSheetId="0">#REF!</definedName>
    <definedName name="val_ora_d0201">#REF!</definedName>
    <definedName name="val_ora_e01" localSheetId="0">#REF!</definedName>
    <definedName name="val_ora_e01">#REF!</definedName>
    <definedName name="val_ora_e0102">#REF!</definedName>
    <definedName name="val_ora_e0103">#REF!</definedName>
    <definedName name="val_ora_e04">#REF!</definedName>
    <definedName name="val_ora_e05">#REF!</definedName>
    <definedName name="val_ora_g0201">#REF!</definedName>
    <definedName name="val_tot_ap_reg">#REF!</definedName>
    <definedName name="val_tot_ap_reg1">#REF!</definedName>
    <definedName name="val_tot_ca_reg">#REF!</definedName>
    <definedName name="val_tot_car_reg">#REF!</definedName>
    <definedName name="val_tot_cep_reg">#REF!</definedName>
    <definedName name="val_tot_cup_reg">#REF!</definedName>
    <definedName name="val_tot_ec_reg">#REF!</definedName>
    <definedName name="val_tot_em_reg">#REF!</definedName>
    <definedName name="val_tot_gc_reg">#REF!</definedName>
    <definedName name="val_tot_ge_reg">#REF!</definedName>
    <definedName name="val_tot_ge_term">#REF!</definedName>
    <definedName name="val_tot_pa_reg">#REF!</definedName>
    <definedName name="val_tot_pi_reg">#REF!</definedName>
    <definedName name="val_tot_ps_reg">#REF!</definedName>
    <definedName name="val_tot_ps_reg_var">#REF!</definedName>
    <definedName name="verifica">#REF!</definedName>
    <definedName name="zxxx">#REF!</definedName>
  </definedNames>
  <calcPr fullCalcOnLoad="1"/>
</workbook>
</file>

<file path=xl/sharedStrings.xml><?xml version="1.0" encoding="utf-8"?>
<sst xmlns="http://schemas.openxmlformats.org/spreadsheetml/2006/main" count="66" uniqueCount="26">
  <si>
    <t>DESCRIZIONE</t>
  </si>
  <si>
    <t xml:space="preserve">PROIEZIONE GIUGNO 2018 </t>
  </si>
  <si>
    <t>Voci di costo a carattere stipendiale</t>
  </si>
  <si>
    <t>Retribuzione di posizione</t>
  </si>
  <si>
    <t xml:space="preserve">Indennità di risultato </t>
  </si>
  <si>
    <t xml:space="preserve">Competenze accessorie </t>
  </si>
  <si>
    <t>Altre competenze</t>
  </si>
  <si>
    <t xml:space="preserve">Oneri sociali </t>
  </si>
  <si>
    <t>DIRIGENZA MEDICA TEMPO DET.</t>
  </si>
  <si>
    <t>Altre competenze Dir.Med.univ.</t>
  </si>
  <si>
    <t>DIRIGENZA SANITARIA TEMPO DET.</t>
  </si>
  <si>
    <t>Straordinario</t>
  </si>
  <si>
    <t>Indennità personale</t>
  </si>
  <si>
    <t>Retribuzione per produttività personale</t>
  </si>
  <si>
    <t>Altro trattamento accessorio</t>
  </si>
  <si>
    <t>Altri oneri per il personale</t>
  </si>
  <si>
    <t>COMPARTO RUOLO SANITARIO TEMPO DET.</t>
  </si>
  <si>
    <t>DIRIGENZA PROFESSIONALE TEMPO DET.</t>
  </si>
  <si>
    <t>DIRIGENZA TECNICA TEMPO DET.</t>
  </si>
  <si>
    <t>COMPARTO RUOLO TECNICO TEMPO DET.</t>
  </si>
  <si>
    <t>DIRIGENZA AMMINISTRATIVA TEMPO DET.</t>
  </si>
  <si>
    <t>COMPARTO RUOLO AMMINISTRATIVO TEMPO DET.</t>
  </si>
  <si>
    <t>TOTALI</t>
  </si>
  <si>
    <t>IRAP DIPENDENTI</t>
  </si>
  <si>
    <t>TOTALI CON IRAP</t>
  </si>
  <si>
    <t>COSTI 2° TRIMESTE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</si>
</sst>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.00"/>
    <numFmt numFmtId="185" formatCode="#,##0.0"/>
    <numFmt numFmtId="186" formatCode="dd/mm/yy;@"/>
    <numFmt numFmtId="187" formatCode="0.0"/>
    <numFmt numFmtId="188" formatCode="0.00_ ;\-0.00\ "/>
    <numFmt numFmtId="189" formatCode="_-* #,##0.00_-;\-* #,##0.00_-;_-* \-??_-;_-@_-"/>
    <numFmt numFmtId="190" formatCode="_-[$€]\ * #,##0.00_-;\-[$€]\ * #,##0.00_-;_-[$€]\ * &quot;-&quot;??_-;_-@_-"/>
    <numFmt numFmtId="191" formatCode="_-[$€-2]\ * #,##0.00_-;\-[$€-2]\ * #,##0.00_-;_-[$€-2]\ * &quot;-&quot;??_-"/>
    <numFmt numFmtId="192" formatCode="_(* #,##0.00_);_(* \(#,##0.00\);_(* \-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name val="Mangal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u val="single"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3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5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8" borderId="0" applyNumberFormat="0" applyBorder="0" applyAlignment="0" applyProtection="0"/>
    <xf numFmtId="0" fontId="2" fillId="13" borderId="0" applyNumberFormat="0" applyBorder="0" applyAlignment="0" applyProtection="0"/>
    <xf numFmtId="0" fontId="1" fillId="12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4" fillId="25" borderId="1" applyNumberFormat="0" applyAlignment="0" applyProtection="0"/>
    <xf numFmtId="0" fontId="4" fillId="3" borderId="1" applyNumberFormat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26" borderId="3" applyNumberFormat="0" applyAlignment="0" applyProtection="0"/>
    <xf numFmtId="0" fontId="6" fillId="27" borderId="3" applyNumberFormat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3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ill="0" applyBorder="0" applyAlignment="0" applyProtection="0"/>
    <xf numFmtId="4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11" borderId="1" applyNumberFormat="0" applyAlignment="0" applyProtection="0"/>
    <xf numFmtId="0" fontId="8" fillId="5" borderId="1" applyNumberFormat="0" applyAlignment="0" applyProtection="0"/>
    <xf numFmtId="43" fontId="0" fillId="0" borderId="0" applyFont="0" applyFill="0" applyBorder="0" applyAlignment="0" applyProtection="0"/>
    <xf numFmtId="175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1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36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7" borderId="4" applyNumberFormat="0" applyFont="0" applyAlignment="0" applyProtection="0"/>
    <xf numFmtId="0" fontId="10" fillId="7" borderId="4" applyNumberFormat="0" applyAlignment="0" applyProtection="0"/>
    <xf numFmtId="0" fontId="13" fillId="25" borderId="5" applyNumberFormat="0" applyAlignment="0" applyProtection="0"/>
    <xf numFmtId="0" fontId="13" fillId="13" borderId="5" applyNumberFormat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4" fillId="38" borderId="6">
      <alignment vertical="center"/>
      <protection/>
    </xf>
    <xf numFmtId="49" fontId="0" fillId="39" borderId="6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13" fillId="0" borderId="13" applyNumberFormat="0" applyFill="0" applyAlignment="0" applyProtection="0"/>
    <xf numFmtId="0" fontId="26" fillId="4" borderId="0" applyNumberFormat="0" applyBorder="0" applyAlignment="0" applyProtection="0"/>
    <xf numFmtId="0" fontId="26" fillId="40" borderId="0" applyNumberFormat="0" applyBorder="0" applyAlignment="0" applyProtection="0"/>
    <xf numFmtId="0" fontId="27" fillId="6" borderId="0" applyNumberFormat="0" applyBorder="0" applyAlignment="0" applyProtection="0"/>
    <xf numFmtId="0" fontId="27" fillId="41" borderId="0" applyNumberFormat="0" applyBorder="0" applyAlignment="0" applyProtection="0"/>
    <xf numFmtId="169" fontId="0" fillId="0" borderId="0" applyFont="0" applyFill="0" applyBorder="0" applyAlignment="0" applyProtection="0"/>
    <xf numFmtId="174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28" fillId="0" borderId="14" xfId="0" applyNumberFormat="1" applyFont="1" applyBorder="1" applyAlignment="1">
      <alignment horizontal="center" vertical="center" wrapText="1"/>
    </xf>
    <xf numFmtId="49" fontId="28" fillId="42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2" fontId="30" fillId="0" borderId="0" xfId="0" applyNumberFormat="1" applyFont="1" applyBorder="1" applyAlignment="1">
      <alignment horizontal="left" vertical="center" wrapText="1"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4" fontId="29" fillId="0" borderId="14" xfId="0" applyNumberFormat="1" applyFont="1" applyFill="1" applyBorder="1" applyAlignment="1">
      <alignment/>
    </xf>
    <xf numFmtId="4" fontId="29" fillId="0" borderId="14" xfId="89" applyNumberFormat="1" applyFont="1" applyFill="1" applyBorder="1" applyAlignment="1">
      <alignment/>
    </xf>
    <xf numFmtId="0" fontId="31" fillId="0" borderId="14" xfId="133" applyFont="1" applyFill="1" applyBorder="1" applyAlignment="1" applyProtection="1">
      <alignment horizontal="left" vertical="center"/>
      <protection/>
    </xf>
    <xf numFmtId="0" fontId="29" fillId="0" borderId="14" xfId="0" applyFont="1" applyBorder="1" applyAlignment="1">
      <alignment/>
    </xf>
    <xf numFmtId="0" fontId="29" fillId="0" borderId="0" xfId="0" applyFont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29" fillId="0" borderId="14" xfId="0" applyFont="1" applyFill="1" applyBorder="1" applyAlignment="1">
      <alignment/>
    </xf>
    <xf numFmtId="4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29" fillId="0" borderId="14" xfId="0" applyNumberFormat="1" applyFont="1" applyBorder="1" applyAlignment="1">
      <alignment horizontal="left"/>
    </xf>
    <xf numFmtId="43" fontId="29" fillId="0" borderId="0" xfId="86" applyFont="1" applyAlignment="1">
      <alignment/>
    </xf>
    <xf numFmtId="43" fontId="29" fillId="0" borderId="14" xfId="86" applyFont="1" applyBorder="1" applyAlignment="1">
      <alignment/>
    </xf>
  </cellXfs>
  <cellStyles count="1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all7_pdc" xfId="69"/>
    <cellStyle name="Comma 2" xfId="70"/>
    <cellStyle name="Comma 2 2" xfId="71"/>
    <cellStyle name="Comma_all7_pdc" xfId="72"/>
    <cellStyle name="Currency [0]_all7_pdc" xfId="73"/>
    <cellStyle name="Currency_all7_pdc" xfId="74"/>
    <cellStyle name="Euro" xfId="75"/>
    <cellStyle name="Euro 2" xfId="76"/>
    <cellStyle name="Euro 3" xfId="77"/>
    <cellStyle name="Euro 4" xfId="78"/>
    <cellStyle name="Euro 5" xfId="79"/>
    <cellStyle name="Euro 6" xfId="80"/>
    <cellStyle name="Euro 7" xfId="81"/>
    <cellStyle name="Euro 8" xfId="82"/>
    <cellStyle name="Euro_CE consolidato_2010" xfId="83"/>
    <cellStyle name="Input" xfId="84"/>
    <cellStyle name="Input 2" xfId="85"/>
    <cellStyle name="Comma" xfId="86"/>
    <cellStyle name="Migliaia (0)_% Attrezzature ed Edilizia" xfId="87"/>
    <cellStyle name="Comma [0]" xfId="88"/>
    <cellStyle name="Migliaia [0] 2" xfId="89"/>
    <cellStyle name="Migliaia [0] 2 2" xfId="90"/>
    <cellStyle name="Migliaia [0] 3" xfId="91"/>
    <cellStyle name="Migliaia [0] 4" xfId="92"/>
    <cellStyle name="Migliaia [0] 5" xfId="93"/>
    <cellStyle name="Migliaia [0] 6" xfId="94"/>
    <cellStyle name="Migliaia [0] 8 2" xfId="95"/>
    <cellStyle name="Migliaia 2" xfId="96"/>
    <cellStyle name="Migliaia 2 10" xfId="97"/>
    <cellStyle name="Migliaia 2 11" xfId="98"/>
    <cellStyle name="Migliaia 2 12" xfId="99"/>
    <cellStyle name="Migliaia 2 13" xfId="100"/>
    <cellStyle name="Migliaia 2 14" xfId="101"/>
    <cellStyle name="Migliaia 2 2" xfId="102"/>
    <cellStyle name="Migliaia 2 2 10" xfId="103"/>
    <cellStyle name="Migliaia 2 2 11" xfId="104"/>
    <cellStyle name="Migliaia 2 2 12" xfId="105"/>
    <cellStyle name="Migliaia 2 2 13" xfId="106"/>
    <cellStyle name="Migliaia 2 2 2" xfId="107"/>
    <cellStyle name="Migliaia 2 2 3" xfId="108"/>
    <cellStyle name="Migliaia 2 2 4" xfId="109"/>
    <cellStyle name="Migliaia 2 2 5" xfId="110"/>
    <cellStyle name="Migliaia 2 2 6" xfId="111"/>
    <cellStyle name="Migliaia 2 2 7" xfId="112"/>
    <cellStyle name="Migliaia 2 2 8" xfId="113"/>
    <cellStyle name="Migliaia 2 2 9" xfId="114"/>
    <cellStyle name="Migliaia 2 3" xfId="115"/>
    <cellStyle name="Migliaia 2 4" xfId="116"/>
    <cellStyle name="Migliaia 2 5" xfId="117"/>
    <cellStyle name="Migliaia 2 6" xfId="118"/>
    <cellStyle name="Migliaia 2 7" xfId="119"/>
    <cellStyle name="Migliaia 2 8" xfId="120"/>
    <cellStyle name="Migliaia 2 9" xfId="121"/>
    <cellStyle name="Migliaia 3" xfId="122"/>
    <cellStyle name="Migliaia 4" xfId="123"/>
    <cellStyle name="Migliaia 5" xfId="124"/>
    <cellStyle name="Migliaia 6" xfId="125"/>
    <cellStyle name="Migliaia 7" xfId="126"/>
    <cellStyle name="Migliaia 8" xfId="127"/>
    <cellStyle name="Migliaia 9 2" xfId="128"/>
    <cellStyle name="Neutrale" xfId="129"/>
    <cellStyle name="Neutrale 2" xfId="130"/>
    <cellStyle name="Normal 2" xfId="131"/>
    <cellStyle name="Normal_all7_pdc" xfId="132"/>
    <cellStyle name="Normal_Sheet1 2" xfId="133"/>
    <cellStyle name="Normale 10" xfId="134"/>
    <cellStyle name="Normale 11" xfId="135"/>
    <cellStyle name="Normale 12" xfId="136"/>
    <cellStyle name="Normale 13" xfId="137"/>
    <cellStyle name="Normale 14" xfId="138"/>
    <cellStyle name="Normale 2" xfId="139"/>
    <cellStyle name="Normale 2 10" xfId="140"/>
    <cellStyle name="Normale 2 11" xfId="141"/>
    <cellStyle name="Normale 2 12" xfId="142"/>
    <cellStyle name="Normale 2 13" xfId="143"/>
    <cellStyle name="Normale 2 2" xfId="144"/>
    <cellStyle name="Normale 2 2 10" xfId="145"/>
    <cellStyle name="Normale 2 2 11" xfId="146"/>
    <cellStyle name="Normale 2 2 12" xfId="147"/>
    <cellStyle name="Normale 2 2 13" xfId="148"/>
    <cellStyle name="Normale 2 2 2" xfId="149"/>
    <cellStyle name="Normale 2 2 3" xfId="150"/>
    <cellStyle name="Normale 2 2 4" xfId="151"/>
    <cellStyle name="Normale 2 2 5" xfId="152"/>
    <cellStyle name="Normale 2 2 6" xfId="153"/>
    <cellStyle name="Normale 2 2 7" xfId="154"/>
    <cellStyle name="Normale 2 2 8" xfId="155"/>
    <cellStyle name="Normale 2 2 9" xfId="156"/>
    <cellStyle name="Normale 2 3" xfId="157"/>
    <cellStyle name="Normale 2 4" xfId="158"/>
    <cellStyle name="Normale 2 5" xfId="159"/>
    <cellStyle name="Normale 2 6" xfId="160"/>
    <cellStyle name="Normale 2 7" xfId="161"/>
    <cellStyle name="Normale 2 8" xfId="162"/>
    <cellStyle name="Normale 2 9" xfId="163"/>
    <cellStyle name="Normale 3" xfId="164"/>
    <cellStyle name="Normale 3 2" xfId="165"/>
    <cellStyle name="Normale 3 3" xfId="166"/>
    <cellStyle name="Normale 4" xfId="167"/>
    <cellStyle name="Normale 5" xfId="168"/>
    <cellStyle name="Normale 6" xfId="169"/>
    <cellStyle name="Normale 6 2" xfId="170"/>
    <cellStyle name="Normale 7" xfId="171"/>
    <cellStyle name="Normale 8" xfId="172"/>
    <cellStyle name="Normale 9" xfId="173"/>
    <cellStyle name="Nota" xfId="174"/>
    <cellStyle name="Nota 2" xfId="175"/>
    <cellStyle name="Output" xfId="176"/>
    <cellStyle name="Output 2" xfId="177"/>
    <cellStyle name="Percent 2" xfId="178"/>
    <cellStyle name="Percent 3" xfId="179"/>
    <cellStyle name="Percent" xfId="180"/>
    <cellStyle name="Percentuale 2" xfId="181"/>
    <cellStyle name="Percentuale 2 2" xfId="182"/>
    <cellStyle name="Percentuale 2 3" xfId="183"/>
    <cellStyle name="Percentuale 4" xfId="184"/>
    <cellStyle name="SAS FM Row drillable header" xfId="185"/>
    <cellStyle name="SAS FM Row header" xfId="186"/>
    <cellStyle name="Testo avviso" xfId="187"/>
    <cellStyle name="Testo avviso 2" xfId="188"/>
    <cellStyle name="Testo descrittivo" xfId="189"/>
    <cellStyle name="Testo descrittivo 2" xfId="190"/>
    <cellStyle name="Titolo" xfId="191"/>
    <cellStyle name="Titolo 1" xfId="192"/>
    <cellStyle name="Titolo 1 2" xfId="193"/>
    <cellStyle name="Titolo 2" xfId="194"/>
    <cellStyle name="Titolo 2 2" xfId="195"/>
    <cellStyle name="Titolo 3" xfId="196"/>
    <cellStyle name="Titolo 3 2" xfId="197"/>
    <cellStyle name="Titolo 4" xfId="198"/>
    <cellStyle name="Titolo 4 2" xfId="199"/>
    <cellStyle name="Titolo 5" xfId="200"/>
    <cellStyle name="Totale" xfId="201"/>
    <cellStyle name="Totale 2" xfId="202"/>
    <cellStyle name="Valore non valido" xfId="203"/>
    <cellStyle name="Valore non valido 2" xfId="204"/>
    <cellStyle name="Valore valido" xfId="205"/>
    <cellStyle name="Valore valido 2" xfId="206"/>
    <cellStyle name="Currency" xfId="207"/>
    <cellStyle name="Valuta (0)_% Attrezzature ed Edilizia" xfId="208"/>
    <cellStyle name="Currency [0]" xfId="209"/>
    <cellStyle name="Valuta 2" xfId="2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MUNE\BILANCI\2000\AlimentazioneBil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rachellia\Documenti\PIANO%202003\proiezione%20SP%20al%2031-12-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ILANCIO%2019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ROIEZIONE%20GIUGNO_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ARS%20-%20Doc.%20cont.%2099\UTENTI\ECONOMIA\COMUNE\COOPERS\CONSOLID\CONSOL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I\Bilanci\Consuntivi\Anno%202001\SCHEMI%20X%20CONSUNTIVO%202001%204.4.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nvenzSISR\Anno%202004-Convenzione%20SISR\Conduzione%20Applicativa_2004\Applicativo_5_2_2004_vers_presentata\piano_2004_v3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903825\Impostazioni%20locali\Temporary%20Internet%20Files\OLK3A\CONDUZIONE\CONDUZIONE%20APPLICATIVA\piano_2004_SaS_Calcolo_Variazione_Aziend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COMUNE\BILANCI\Preventivo%201999\Consolidato%20prev99\Conto%20economico\Consol%20CE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ssaz_tec_amm"/>
      <sheetName val="cessaz_sanit_e_oss"/>
      <sheetName val="assunz"/>
      <sheetName val="valori ccnl 2010"/>
      <sheetName val="andamento ASUITS"/>
      <sheetName val="Confronto 2017-8-2012 1% ASUITS"/>
      <sheetName val="preparazione GIUGNO 2018"/>
      <sheetName val="proiezione GIUGNO 2018"/>
      <sheetName val="proiezione GIU 2018 x ruolo"/>
      <sheetName val="PROIEZ_GIU_2018_X_RAGIONERIA"/>
      <sheetName val="TAB ASSUNZIONI"/>
      <sheetName val="TAB CESSAZIONI"/>
    </sheetNames>
    <sheetDataSet>
      <sheetData sheetId="7">
        <row r="5">
          <cell r="I5">
            <v>2341380.698472222</v>
          </cell>
        </row>
        <row r="7">
          <cell r="I7">
            <v>191779.02666666664</v>
          </cell>
        </row>
        <row r="9">
          <cell r="I9">
            <v>3877596.2168749995</v>
          </cell>
        </row>
        <row r="13">
          <cell r="I13">
            <v>0</v>
          </cell>
        </row>
        <row r="17">
          <cell r="I17">
            <v>14417.706666666667</v>
          </cell>
        </row>
        <row r="19">
          <cell r="I19">
            <v>518841.2518750001</v>
          </cell>
        </row>
        <row r="23">
          <cell r="I23">
            <v>50676.59999999999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</sheetNames>
    <sheetDataSet>
      <sheetData sheetId="14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>Ricavi per altre prestazioni </v>
          </cell>
          <cell r="G15">
            <v>0</v>
          </cell>
        </row>
        <row r="16">
          <cell r="B16" t="str">
            <v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</sheetNames>
    <sheetDataSet>
      <sheetData sheetId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</sheetNames>
    <sheetDataSet>
      <sheetData sheetId="6">
        <row r="31">
          <cell r="W31">
            <v>0.1</v>
          </cell>
        </row>
        <row r="32">
          <cell r="W32">
            <v>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</sheetNames>
    <sheetDataSet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>Ricavi per altre prestazioni </v>
          </cell>
          <cell r="C15">
            <v>0</v>
          </cell>
          <cell r="D15">
            <v>0</v>
          </cell>
        </row>
        <row r="16">
          <cell r="B16" t="str">
            <v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>   a) Sanitari</v>
          </cell>
          <cell r="C27">
            <v>-44500000000</v>
          </cell>
          <cell r="D27">
            <v>-44400000000</v>
          </cell>
        </row>
        <row r="28">
          <cell r="B28" t="str">
            <v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>   a) Prestazioni in regime di ricovero</v>
          </cell>
          <cell r="C30">
            <v>0</v>
          </cell>
          <cell r="D30">
            <v>0</v>
          </cell>
        </row>
        <row r="31">
          <cell r="B31" t="str">
            <v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>   c) Farmaceutica</v>
          </cell>
          <cell r="C32">
            <v>0</v>
          </cell>
          <cell r="D32">
            <v>0</v>
          </cell>
        </row>
        <row r="33">
          <cell r="B33" t="str">
            <v>   d) Medicina di base</v>
          </cell>
          <cell r="C33">
            <v>0</v>
          </cell>
          <cell r="D33">
            <v>0</v>
          </cell>
        </row>
        <row r="34">
          <cell r="B34" t="str">
            <v>   e) Altre convenzioni</v>
          </cell>
          <cell r="C34">
            <v>-6000000</v>
          </cell>
          <cell r="D34">
            <v>-6000000</v>
          </cell>
        </row>
        <row r="35">
          <cell r="B35" t="str">
            <v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>   g) Manutenzioni</v>
          </cell>
          <cell r="C36">
            <v>-7800000000</v>
          </cell>
          <cell r="D36">
            <v>-8400000000</v>
          </cell>
        </row>
        <row r="37">
          <cell r="B37" t="str">
            <v>   h) Utenze</v>
          </cell>
          <cell r="C37">
            <v>-5000000000</v>
          </cell>
          <cell r="D37">
            <v>-4750000000</v>
          </cell>
        </row>
        <row r="38">
          <cell r="B38" t="str">
            <v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>   b) Personale professionale</v>
          </cell>
          <cell r="C42">
            <v>0</v>
          </cell>
          <cell r="D42">
            <v>-783000000</v>
          </cell>
        </row>
        <row r="43">
          <cell r="B43" t="str">
            <v>   c) Personale tecnico</v>
          </cell>
          <cell r="C43">
            <v>0</v>
          </cell>
          <cell r="D43">
            <v>-36137000000</v>
          </cell>
        </row>
        <row r="44">
          <cell r="B44" t="str">
            <v>   d) Personale amministrativo</v>
          </cell>
          <cell r="C44">
            <v>0</v>
          </cell>
          <cell r="D44">
            <v>-10879000000</v>
          </cell>
        </row>
        <row r="45">
          <cell r="B45" t="str">
            <v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1">
      <selection activeCell="A62" sqref="A62:IV62"/>
    </sheetView>
  </sheetViews>
  <sheetFormatPr defaultColWidth="9.140625" defaultRowHeight="12.75"/>
  <cols>
    <col min="1" max="1" width="38.00390625" style="12" customWidth="1"/>
    <col min="2" max="2" width="14.57421875" style="13" hidden="1" customWidth="1"/>
    <col min="3" max="3" width="7.8515625" style="6" hidden="1" customWidth="1"/>
    <col min="4" max="4" width="17.7109375" style="7" customWidth="1"/>
    <col min="5" max="5" width="4.421875" style="7" customWidth="1"/>
    <col min="6" max="7" width="9.140625" style="7" customWidth="1"/>
    <col min="8" max="8" width="11.57421875" style="7" customWidth="1"/>
    <col min="9" max="9" width="12.00390625" style="7" customWidth="1"/>
    <col min="10" max="16384" width="9.140625" style="7" customWidth="1"/>
  </cols>
  <sheetData>
    <row r="1" spans="1:4" s="4" customFormat="1" ht="22.5">
      <c r="A1" s="1" t="s">
        <v>0</v>
      </c>
      <c r="B1" s="2" t="s">
        <v>1</v>
      </c>
      <c r="C1" s="3"/>
      <c r="D1" s="4" t="s">
        <v>25</v>
      </c>
    </row>
    <row r="3" ht="12">
      <c r="A3" s="5" t="s">
        <v>8</v>
      </c>
    </row>
    <row r="4" spans="1:4" ht="12">
      <c r="A4" s="8" t="s">
        <v>2</v>
      </c>
      <c r="B4" s="9">
        <f>'[4]proiezione GIUGNO 2018'!I5</f>
        <v>2341380.698472222</v>
      </c>
      <c r="D4" s="22">
        <f>B4/12*3</f>
        <v>585345.1746180555</v>
      </c>
    </row>
    <row r="5" spans="1:4" ht="12">
      <c r="A5" s="10" t="s">
        <v>3</v>
      </c>
      <c r="B5" s="9">
        <v>509261.89999999997</v>
      </c>
      <c r="D5" s="22">
        <f aca="true" t="shared" si="0" ref="D5:D60">B5/12*3</f>
        <v>127315.47499999998</v>
      </c>
    </row>
    <row r="6" spans="1:4" ht="12">
      <c r="A6" s="11" t="s">
        <v>4</v>
      </c>
      <c r="B6" s="8">
        <f>297753.93-80.77-456.91</f>
        <v>297216.25</v>
      </c>
      <c r="D6" s="22">
        <f t="shared" si="0"/>
        <v>74304.0625</v>
      </c>
    </row>
    <row r="7" spans="1:4" ht="12">
      <c r="A7" s="11" t="s">
        <v>5</v>
      </c>
      <c r="B7" s="8">
        <v>180494.28</v>
      </c>
      <c r="D7" s="22">
        <f t="shared" si="0"/>
        <v>45123.57</v>
      </c>
    </row>
    <row r="8" spans="1:4" ht="12">
      <c r="A8" s="11" t="s">
        <v>6</v>
      </c>
      <c r="B8" s="8">
        <v>18000</v>
      </c>
      <c r="D8" s="22">
        <f t="shared" si="0"/>
        <v>4500</v>
      </c>
    </row>
    <row r="9" spans="1:4" s="16" customFormat="1" ht="12">
      <c r="A9" s="14" t="s">
        <v>9</v>
      </c>
      <c r="B9" s="8">
        <v>12000</v>
      </c>
      <c r="C9" s="15"/>
      <c r="D9" s="22">
        <f t="shared" si="0"/>
        <v>3000</v>
      </c>
    </row>
    <row r="10" spans="1:4" ht="12">
      <c r="A10" s="11" t="s">
        <v>7</v>
      </c>
      <c r="B10" s="8">
        <f>SUM(B4:B8)*C10/100-50000</f>
        <v>1011797.8476642361</v>
      </c>
      <c r="C10" s="6">
        <v>31.73</v>
      </c>
      <c r="D10" s="22">
        <f t="shared" si="0"/>
        <v>252949.46191605902</v>
      </c>
    </row>
    <row r="11" ht="12">
      <c r="D11" s="21"/>
    </row>
    <row r="12" spans="1:4" ht="12">
      <c r="A12" s="17" t="s">
        <v>10</v>
      </c>
      <c r="D12" s="21"/>
    </row>
    <row r="13" spans="1:4" ht="12">
      <c r="A13" s="8" t="s">
        <v>2</v>
      </c>
      <c r="B13" s="8">
        <f>'[4]proiezione GIUGNO 2018'!I7</f>
        <v>191779.02666666664</v>
      </c>
      <c r="D13" s="22">
        <f t="shared" si="0"/>
        <v>47944.75666666666</v>
      </c>
    </row>
    <row r="14" spans="1:4" ht="12">
      <c r="A14" s="10" t="s">
        <v>3</v>
      </c>
      <c r="B14" s="8">
        <f>6814.01+5388.02</f>
        <v>12202.03</v>
      </c>
      <c r="D14" s="22">
        <f t="shared" si="0"/>
        <v>3050.5075</v>
      </c>
    </row>
    <row r="15" spans="1:4" ht="12">
      <c r="A15" s="11" t="s">
        <v>4</v>
      </c>
      <c r="B15" s="8">
        <f>56777.93+544.73</f>
        <v>57322.66</v>
      </c>
      <c r="D15" s="22">
        <f t="shared" si="0"/>
        <v>14330.665</v>
      </c>
    </row>
    <row r="16" spans="1:4" ht="12">
      <c r="A16" s="11" t="s">
        <v>5</v>
      </c>
      <c r="B16" s="8">
        <v>4356.95</v>
      </c>
      <c r="D16" s="22">
        <f t="shared" si="0"/>
        <v>1089.2375</v>
      </c>
    </row>
    <row r="17" spans="1:4" ht="12">
      <c r="A17" s="11" t="s">
        <v>6</v>
      </c>
      <c r="B17" s="8">
        <v>0</v>
      </c>
      <c r="D17" s="22">
        <f t="shared" si="0"/>
        <v>0</v>
      </c>
    </row>
    <row r="18" spans="1:4" ht="12">
      <c r="A18" s="11" t="s">
        <v>7</v>
      </c>
      <c r="B18" s="8">
        <f>SUM(B13:B17)*C18/100</f>
        <v>81956.31566666666</v>
      </c>
      <c r="C18" s="6">
        <v>30.85</v>
      </c>
      <c r="D18" s="22">
        <f t="shared" si="0"/>
        <v>20489.078916666665</v>
      </c>
    </row>
    <row r="19" spans="1:4" ht="12">
      <c r="A19" s="18"/>
      <c r="D19" s="21"/>
    </row>
    <row r="20" spans="1:4" ht="12">
      <c r="A20" s="19" t="s">
        <v>16</v>
      </c>
      <c r="D20" s="21"/>
    </row>
    <row r="21" spans="1:4" ht="12">
      <c r="A21" s="8" t="s">
        <v>2</v>
      </c>
      <c r="B21" s="9">
        <f>'[4]proiezione GIUGNO 2018'!I9</f>
        <v>3877596.2168749995</v>
      </c>
      <c r="D21" s="22">
        <f t="shared" si="0"/>
        <v>969399.0542187497</v>
      </c>
    </row>
    <row r="22" spans="1:4" ht="12">
      <c r="A22" s="11" t="s">
        <v>11</v>
      </c>
      <c r="B22" s="8">
        <f>85647.87-21195.39</f>
        <v>64452.479999999996</v>
      </c>
      <c r="D22" s="22">
        <f t="shared" si="0"/>
        <v>16113.119999999999</v>
      </c>
    </row>
    <row r="23" spans="1:4" ht="12">
      <c r="A23" s="11" t="s">
        <v>12</v>
      </c>
      <c r="B23" s="8">
        <f>195372.85-11583.56+12960+27896.7+30000</f>
        <v>254645.99000000002</v>
      </c>
      <c r="D23" s="22">
        <f t="shared" si="0"/>
        <v>63661.497500000005</v>
      </c>
    </row>
    <row r="24" spans="1:4" ht="12">
      <c r="A24" s="11" t="s">
        <v>13</v>
      </c>
      <c r="B24" s="8">
        <f>301190.06-7107.1-6490.45+30000</f>
        <v>317592.51</v>
      </c>
      <c r="D24" s="22">
        <f t="shared" si="0"/>
        <v>79398.1275</v>
      </c>
    </row>
    <row r="25" spans="1:4" ht="12">
      <c r="A25" s="11" t="s">
        <v>14</v>
      </c>
      <c r="B25" s="8">
        <f>360078.43-28859.31+34211</f>
        <v>365430.12</v>
      </c>
      <c r="D25" s="22">
        <f t="shared" si="0"/>
        <v>91357.53</v>
      </c>
    </row>
    <row r="26" spans="1:4" ht="12">
      <c r="A26" s="11" t="s">
        <v>15</v>
      </c>
      <c r="B26" s="8">
        <v>0</v>
      </c>
      <c r="D26" s="22">
        <f t="shared" si="0"/>
        <v>0</v>
      </c>
    </row>
    <row r="27" spans="1:4" ht="12">
      <c r="A27" s="11" t="s">
        <v>7</v>
      </c>
      <c r="B27" s="8">
        <f>SUM(B21:B26)*C27/100</f>
        <v>1512712.3682312497</v>
      </c>
      <c r="C27" s="6">
        <v>31</v>
      </c>
      <c r="D27" s="22">
        <f t="shared" si="0"/>
        <v>378178.09205781244</v>
      </c>
    </row>
    <row r="28" ht="12">
      <c r="D28" s="21"/>
    </row>
    <row r="29" spans="1:4" ht="12">
      <c r="A29" s="17" t="s">
        <v>17</v>
      </c>
      <c r="D29" s="21"/>
    </row>
    <row r="30" spans="1:4" ht="12">
      <c r="A30" s="8" t="s">
        <v>2</v>
      </c>
      <c r="B30" s="8">
        <f>'[4]proiezione GIUGNO 2018'!I13</f>
        <v>0</v>
      </c>
      <c r="D30" s="22">
        <f t="shared" si="0"/>
        <v>0</v>
      </c>
    </row>
    <row r="31" spans="1:4" ht="12">
      <c r="A31" s="10" t="s">
        <v>3</v>
      </c>
      <c r="B31" s="8">
        <v>0</v>
      </c>
      <c r="D31" s="22">
        <f t="shared" si="0"/>
        <v>0</v>
      </c>
    </row>
    <row r="32" spans="1:4" ht="12">
      <c r="A32" s="11" t="s">
        <v>4</v>
      </c>
      <c r="B32" s="8">
        <v>0</v>
      </c>
      <c r="D32" s="22">
        <f t="shared" si="0"/>
        <v>0</v>
      </c>
    </row>
    <row r="33" spans="1:4" ht="12">
      <c r="A33" s="11" t="s">
        <v>5</v>
      </c>
      <c r="B33" s="8">
        <v>0</v>
      </c>
      <c r="D33" s="22">
        <f t="shared" si="0"/>
        <v>0</v>
      </c>
    </row>
    <row r="34" spans="1:4" ht="12">
      <c r="A34" s="11" t="s">
        <v>6</v>
      </c>
      <c r="B34" s="8">
        <v>0</v>
      </c>
      <c r="D34" s="22">
        <f t="shared" si="0"/>
        <v>0</v>
      </c>
    </row>
    <row r="35" spans="1:4" ht="12">
      <c r="A35" s="11" t="s">
        <v>7</v>
      </c>
      <c r="B35" s="8">
        <f>SUM(B30:B34)*C35/100</f>
        <v>0</v>
      </c>
      <c r="C35" s="6">
        <v>29.72</v>
      </c>
      <c r="D35" s="22">
        <f t="shared" si="0"/>
        <v>0</v>
      </c>
    </row>
    <row r="36" spans="1:4" ht="12">
      <c r="A36" s="18"/>
      <c r="D36" s="21"/>
    </row>
    <row r="37" spans="1:4" ht="12">
      <c r="A37" s="19" t="s">
        <v>18</v>
      </c>
      <c r="D37" s="21"/>
    </row>
    <row r="38" spans="1:4" ht="12">
      <c r="A38" s="8" t="s">
        <v>2</v>
      </c>
      <c r="B38" s="8">
        <f>'[4]proiezione GIUGNO 2018'!I17</f>
        <v>14417.706666666667</v>
      </c>
      <c r="D38" s="22">
        <f t="shared" si="0"/>
        <v>3604.4266666666663</v>
      </c>
    </row>
    <row r="39" spans="1:4" ht="12">
      <c r="A39" s="10" t="s">
        <v>3</v>
      </c>
      <c r="B39" s="8">
        <f>27524.45-7250-15000</f>
        <v>5274.450000000001</v>
      </c>
      <c r="D39" s="22">
        <f t="shared" si="0"/>
        <v>1318.6125000000002</v>
      </c>
    </row>
    <row r="40" spans="1:4" ht="12">
      <c r="A40" s="11" t="s">
        <v>4</v>
      </c>
      <c r="B40" s="8">
        <f>12242.48-2310.5+11.04-7700</f>
        <v>2243.0200000000004</v>
      </c>
      <c r="D40" s="22">
        <f t="shared" si="0"/>
        <v>560.7550000000001</v>
      </c>
    </row>
    <row r="41" spans="1:4" ht="12">
      <c r="A41" s="11" t="s">
        <v>5</v>
      </c>
      <c r="B41" s="8">
        <v>825.76</v>
      </c>
      <c r="D41" s="22">
        <f t="shared" si="0"/>
        <v>206.44</v>
      </c>
    </row>
    <row r="42" spans="1:4" ht="12">
      <c r="A42" s="11" t="s">
        <v>6</v>
      </c>
      <c r="B42" s="8">
        <v>0</v>
      </c>
      <c r="D42" s="22">
        <f t="shared" si="0"/>
        <v>0</v>
      </c>
    </row>
    <row r="43" spans="1:4" ht="12">
      <c r="A43" s="11" t="s">
        <v>7</v>
      </c>
      <c r="B43" s="8">
        <f>SUM(B38:B42)*C43/100</f>
        <v>6759.99819</v>
      </c>
      <c r="C43" s="6">
        <v>29.7</v>
      </c>
      <c r="D43" s="22">
        <f t="shared" si="0"/>
        <v>1689.9995475</v>
      </c>
    </row>
    <row r="44" ht="12">
      <c r="D44" s="21"/>
    </row>
    <row r="45" spans="1:4" ht="12">
      <c r="A45" s="17" t="s">
        <v>19</v>
      </c>
      <c r="D45" s="21"/>
    </row>
    <row r="46" spans="1:4" ht="12">
      <c r="A46" s="8" t="s">
        <v>2</v>
      </c>
      <c r="B46" s="8">
        <f>'[4]proiezione GIUGNO 2018'!I19</f>
        <v>518841.2518750001</v>
      </c>
      <c r="D46" s="22">
        <f t="shared" si="0"/>
        <v>129710.31296875002</v>
      </c>
    </row>
    <row r="47" spans="1:4" ht="12">
      <c r="A47" s="11" t="s">
        <v>11</v>
      </c>
      <c r="B47" s="8">
        <f>61150.43-11132.75-1013.81</f>
        <v>49003.87</v>
      </c>
      <c r="D47" s="22">
        <f t="shared" si="0"/>
        <v>12250.9675</v>
      </c>
    </row>
    <row r="48" spans="1:4" ht="12">
      <c r="A48" s="11" t="s">
        <v>12</v>
      </c>
      <c r="B48" s="8">
        <v>15737.76</v>
      </c>
      <c r="D48" s="22">
        <f t="shared" si="0"/>
        <v>3934.44</v>
      </c>
    </row>
    <row r="49" spans="1:4" ht="12">
      <c r="A49" s="20" t="s">
        <v>13</v>
      </c>
      <c r="B49" s="8">
        <f>98646.51+19677.31-1471-1903.86-10000</f>
        <v>104948.95999999999</v>
      </c>
      <c r="D49" s="22">
        <f t="shared" si="0"/>
        <v>26237.239999999998</v>
      </c>
    </row>
    <row r="50" spans="1:4" ht="12">
      <c r="A50" s="11" t="s">
        <v>14</v>
      </c>
      <c r="B50" s="8">
        <f>79905.16-8544.56</f>
        <v>71360.6</v>
      </c>
      <c r="D50" s="22">
        <f t="shared" si="0"/>
        <v>17840.15</v>
      </c>
    </row>
    <row r="51" spans="1:4" ht="12">
      <c r="A51" s="11" t="s">
        <v>15</v>
      </c>
      <c r="B51" s="8">
        <v>1000</v>
      </c>
      <c r="D51" s="22">
        <f t="shared" si="0"/>
        <v>250</v>
      </c>
    </row>
    <row r="52" spans="1:4" ht="12">
      <c r="A52" s="11" t="s">
        <v>7</v>
      </c>
      <c r="B52" s="8">
        <f>SUM(B46:B51)*C52/100</f>
        <v>235724.47849287503</v>
      </c>
      <c r="C52" s="6">
        <v>30.98</v>
      </c>
      <c r="D52" s="22">
        <f t="shared" si="0"/>
        <v>58931.11962321876</v>
      </c>
    </row>
    <row r="53" spans="1:4" ht="12">
      <c r="A53" s="18"/>
      <c r="D53" s="21"/>
    </row>
    <row r="54" spans="1:4" ht="12">
      <c r="A54" s="19" t="s">
        <v>20</v>
      </c>
      <c r="D54" s="21"/>
    </row>
    <row r="55" spans="1:4" ht="12">
      <c r="A55" s="8" t="s">
        <v>2</v>
      </c>
      <c r="B55" s="8">
        <f>'[4]proiezione GIUGNO 2018'!I23</f>
        <v>50676.59999999999</v>
      </c>
      <c r="D55" s="22">
        <f t="shared" si="0"/>
        <v>12669.149999999998</v>
      </c>
    </row>
    <row r="56" spans="1:4" ht="12">
      <c r="A56" s="10" t="s">
        <v>3</v>
      </c>
      <c r="B56" s="8">
        <v>728.65</v>
      </c>
      <c r="D56" s="22">
        <f t="shared" si="0"/>
        <v>182.1625</v>
      </c>
    </row>
    <row r="57" spans="1:4" ht="12">
      <c r="A57" s="11" t="s">
        <v>4</v>
      </c>
      <c r="B57" s="8">
        <f>6515.33+59.7</f>
        <v>6575.03</v>
      </c>
      <c r="D57" s="22">
        <f t="shared" si="0"/>
        <v>1643.7575000000002</v>
      </c>
    </row>
    <row r="58" spans="1:4" ht="12">
      <c r="A58" s="11" t="s">
        <v>5</v>
      </c>
      <c r="B58" s="8">
        <v>1379.57</v>
      </c>
      <c r="D58" s="22">
        <f t="shared" si="0"/>
        <v>344.8925</v>
      </c>
    </row>
    <row r="59" spans="1:4" ht="12">
      <c r="A59" s="11" t="s">
        <v>6</v>
      </c>
      <c r="B59" s="8">
        <v>0</v>
      </c>
      <c r="D59" s="22">
        <f t="shared" si="0"/>
        <v>0</v>
      </c>
    </row>
    <row r="60" spans="1:4" ht="12">
      <c r="A60" s="11" t="s">
        <v>7</v>
      </c>
      <c r="B60" s="8">
        <f>SUM(B55:B59)*C60/100</f>
        <v>17778.275074999998</v>
      </c>
      <c r="C60" s="6">
        <v>29.95</v>
      </c>
      <c r="D60" s="22">
        <f t="shared" si="0"/>
        <v>4444.568768749999</v>
      </c>
    </row>
    <row r="61" spans="1:4" ht="12">
      <c r="A61" s="18"/>
      <c r="D61" s="21"/>
    </row>
    <row r="62" spans="1:4" ht="12">
      <c r="A62" s="19" t="s">
        <v>21</v>
      </c>
      <c r="D62" s="21"/>
    </row>
    <row r="63" spans="1:4" ht="12">
      <c r="A63" s="8" t="s">
        <v>2</v>
      </c>
      <c r="B63" s="8">
        <v>10613.161666666667</v>
      </c>
      <c r="D63" s="22">
        <f aca="true" t="shared" si="1" ref="D63:D75">B63/12*3</f>
        <v>2653.2904166666667</v>
      </c>
    </row>
    <row r="64" spans="1:4" ht="12">
      <c r="A64" s="11" t="s">
        <v>11</v>
      </c>
      <c r="B64" s="8">
        <v>1263.35</v>
      </c>
      <c r="D64" s="22">
        <f t="shared" si="1"/>
        <v>315.8375</v>
      </c>
    </row>
    <row r="65" spans="1:4" ht="12.75" customHeight="1">
      <c r="A65" s="11" t="s">
        <v>12</v>
      </c>
      <c r="B65" s="8">
        <v>6872.99</v>
      </c>
      <c r="D65" s="22">
        <f t="shared" si="1"/>
        <v>1718.2475</v>
      </c>
    </row>
    <row r="66" spans="1:4" ht="12">
      <c r="A66" s="20" t="s">
        <v>13</v>
      </c>
      <c r="B66" s="8">
        <v>5939.94</v>
      </c>
      <c r="D66" s="22">
        <f t="shared" si="1"/>
        <v>1484.985</v>
      </c>
    </row>
    <row r="67" spans="1:4" ht="12">
      <c r="A67" s="11" t="s">
        <v>14</v>
      </c>
      <c r="B67" s="8">
        <v>1306.84</v>
      </c>
      <c r="D67" s="22">
        <f t="shared" si="1"/>
        <v>326.71</v>
      </c>
    </row>
    <row r="68" spans="1:4" ht="12">
      <c r="A68" s="11" t="s">
        <v>15</v>
      </c>
      <c r="B68" s="8">
        <v>0</v>
      </c>
      <c r="D68" s="22">
        <f t="shared" si="1"/>
        <v>0</v>
      </c>
    </row>
    <row r="69" spans="1:4" ht="12">
      <c r="A69" s="11" t="s">
        <v>7</v>
      </c>
      <c r="B69" s="8">
        <v>7471.331351</v>
      </c>
      <c r="C69" s="6">
        <v>28.74</v>
      </c>
      <c r="D69" s="22">
        <f t="shared" si="1"/>
        <v>1867.83283775</v>
      </c>
    </row>
    <row r="70" ht="12">
      <c r="D70" s="21"/>
    </row>
    <row r="71" spans="1:4" ht="12">
      <c r="A71" s="11" t="s">
        <v>22</v>
      </c>
      <c r="B71" s="8">
        <f>SUM(B2:B69)</f>
        <v>12246941.236893246</v>
      </c>
      <c r="D71" s="22">
        <f t="shared" si="1"/>
        <v>3061735.3092233115</v>
      </c>
    </row>
    <row r="72" ht="12">
      <c r="D72" s="21"/>
    </row>
    <row r="73" spans="1:4" s="15" customFormat="1" ht="12">
      <c r="A73" s="14" t="s">
        <v>23</v>
      </c>
      <c r="B73" s="8">
        <f>B71*8.5%</f>
        <v>1040990.005135926</v>
      </c>
      <c r="D73" s="22">
        <f t="shared" si="1"/>
        <v>260247.5012839815</v>
      </c>
    </row>
    <row r="74" spans="1:4" s="6" customFormat="1" ht="12">
      <c r="A74" s="12"/>
      <c r="B74" s="13"/>
      <c r="D74" s="21"/>
    </row>
    <row r="75" spans="1:4" s="6" customFormat="1" ht="12">
      <c r="A75" s="11" t="s">
        <v>24</v>
      </c>
      <c r="B75" s="8">
        <f>B71+B73</f>
        <v>13287931.242029171</v>
      </c>
      <c r="D75" s="22">
        <f t="shared" si="1"/>
        <v>3321982.810507293</v>
      </c>
    </row>
    <row r="76" spans="1:4" s="6" customFormat="1" ht="12">
      <c r="A76" s="12"/>
      <c r="B76" s="13"/>
      <c r="D76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AOUTS</cp:lastModifiedBy>
  <dcterms:created xsi:type="dcterms:W3CDTF">1996-11-05T10:16:36Z</dcterms:created>
  <dcterms:modified xsi:type="dcterms:W3CDTF">2018-09-07T08:13:01Z</dcterms:modified>
  <cp:category/>
  <cp:version/>
  <cp:contentType/>
  <cp:contentStatus/>
</cp:coreProperties>
</file>